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5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trlProps/ctrlProp6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STATPOP (ab 2010)\Bewegung - Kanton und Gemeinden\2024\"/>
    </mc:Choice>
  </mc:AlternateContent>
  <xr:revisionPtr revIDLastSave="0" documentId="13_ncr:1_{B8F78EF4-AE2D-4E8D-88A6-2810CA7CC640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Total" sheetId="5" r:id="rId1"/>
    <sheet name="Schweizer" sheetId="23" r:id="rId2"/>
    <sheet name="Ausländer" sheetId="24" r:id="rId3"/>
    <sheet name="Uebersetzungen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4" l="1"/>
  <c r="A9" i="24"/>
  <c r="A9" i="23"/>
  <c r="A10" i="23"/>
  <c r="A142" i="24"/>
  <c r="A141" i="24"/>
  <c r="A139" i="24"/>
  <c r="A138" i="24"/>
  <c r="A137" i="24"/>
  <c r="A136" i="24"/>
  <c r="A135" i="24"/>
  <c r="A134" i="24"/>
  <c r="A133" i="24"/>
  <c r="A132" i="24"/>
  <c r="A131" i="24"/>
  <c r="A130" i="24"/>
  <c r="A129" i="24"/>
  <c r="A128" i="24"/>
  <c r="A107" i="24"/>
  <c r="A91" i="24"/>
  <c r="A79" i="24"/>
  <c r="A74" i="24"/>
  <c r="A61" i="24"/>
  <c r="A48" i="24"/>
  <c r="A39" i="24"/>
  <c r="A31" i="24"/>
  <c r="A25" i="24"/>
  <c r="A22" i="24"/>
  <c r="A15" i="24"/>
  <c r="A14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A7" i="24"/>
  <c r="A142" i="23"/>
  <c r="A141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07" i="23"/>
  <c r="A91" i="23"/>
  <c r="A79" i="23"/>
  <c r="A74" i="23"/>
  <c r="A61" i="23"/>
  <c r="A48" i="23"/>
  <c r="A39" i="23"/>
  <c r="A31" i="23"/>
  <c r="A25" i="23"/>
  <c r="A22" i="23"/>
  <c r="A15" i="23"/>
  <c r="A14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7" i="23"/>
  <c r="L12" i="5"/>
  <c r="K12" i="5"/>
  <c r="J12" i="5"/>
  <c r="I12" i="5"/>
  <c r="H12" i="5"/>
  <c r="G12" i="5"/>
  <c r="F12" i="5"/>
  <c r="E12" i="5"/>
  <c r="D12" i="5"/>
  <c r="C12" i="5"/>
  <c r="B12" i="5"/>
  <c r="A107" i="5" l="1"/>
  <c r="A91" i="5"/>
  <c r="A79" i="5"/>
  <c r="A74" i="5"/>
  <c r="A61" i="5"/>
  <c r="A48" i="5"/>
  <c r="A39" i="5"/>
  <c r="A31" i="5"/>
  <c r="A25" i="5"/>
  <c r="A22" i="5"/>
  <c r="A15" i="5"/>
  <c r="A14" i="5"/>
  <c r="A142" i="5"/>
  <c r="A141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9" i="5"/>
  <c r="A10" i="5"/>
  <c r="A7" i="5"/>
</calcChain>
</file>

<file path=xl/sharedStrings.xml><?xml version="1.0" encoding="utf-8"?>
<sst xmlns="http://schemas.openxmlformats.org/spreadsheetml/2006/main" count="449" uniqueCount="237">
  <si>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</si>
  <si>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</si>
  <si>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</si>
  <si>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</si>
  <si>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</si>
  <si>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</si>
  <si>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</si>
  <si>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</si>
  <si>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</si>
  <si>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</si>
  <si>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</si>
  <si>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</si>
  <si>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</si>
  <si>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</si>
  <si>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</si>
  <si>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</si>
  <si>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</si>
  <si>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</si>
  <si>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</si>
  <si>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</si>
  <si>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</si>
  <si>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</si>
  <si>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</si>
  <si>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</si>
  <si>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</si>
  <si>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</si>
  <si>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</si>
  <si>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</si>
  <si>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</si>
  <si>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</si>
  <si>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</si>
  <si>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</si>
  <si>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</si>
  <si>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</si>
  <si>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</si>
  <si>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</si>
  <si>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</si>
  <si>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</si>
  <si>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</si>
  <si>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</si>
  <si>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</si>
  <si>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</si>
  <si>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</si>
  <si>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</si>
  <si>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</si>
  <si>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</si>
  <si>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</si>
  <si>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</si>
  <si>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</si>
  <si>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</si>
  <si>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</si>
  <si>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</si>
  <si>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</si>
  <si>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</si>
  <si>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</si>
  <si>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</si>
  <si>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</si>
  <si>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</si>
  <si>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</si>
  <si>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</si>
  <si>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</si>
  <si>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</si>
  <si>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</si>
  <si>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</si>
  <si>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</si>
  <si>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</si>
  <si>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</si>
  <si>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</si>
  <si>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</si>
  <si>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</si>
  <si>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</si>
  <si>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</si>
  <si>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</si>
  <si>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</si>
  <si>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</si>
  <si>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</si>
  <si>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</si>
  <si>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</si>
  <si>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</si>
  <si>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</si>
  <si>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</si>
  <si>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</si>
  <si>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</si>
  <si>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</si>
  <si>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</si>
  <si>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</si>
  <si>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</si>
  <si>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</si>
  <si>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Quelle: BFS (STATPOP)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</si>
  <si>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</si>
  <si>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</si>
  <si>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</si>
  <si>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</si>
  <si>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</si>
  <si>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</si>
  <si>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</si>
  <si>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</si>
  <si>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</si>
  <si>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</si>
  <si>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</si>
  <si>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</si>
  <si>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</si>
  <si>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</si>
  <si>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</si>
  <si>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</si>
  <si>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</si>
  <si>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</si>
  <si>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</si>
  <si>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</si>
  <si>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</si>
  <si>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</si>
  <si>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</si>
  <si>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</si>
  <si>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</si>
  <si>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</si>
  <si>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</si>
  <si>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</si>
  <si>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</si>
  <si>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</si>
  <si>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</si>
  <si>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</si>
  <si>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</si>
  <si>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</si>
  <si>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</si>
  <si>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</si>
  <si>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</si>
  <si>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</si>
  <si>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</si>
  <si>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</si>
  <si>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</si>
  <si>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</si>
  <si>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</si>
  <si>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</si>
  <si>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</si>
  <si>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</si>
  <si>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</si>
  <si>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</si>
  <si>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</si>
  <si>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</si>
  <si>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</si>
  <si>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</si>
  <si>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</si>
  <si>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</si>
  <si>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</si>
  <si>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</si>
  <si>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</si>
  <si>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</si>
  <si>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</si>
  <si>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</si>
  <si>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</si>
  <si>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</si>
  <si>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</si>
  <si>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</si>
  <si>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</si>
  <si>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</si>
  <si>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</si>
  <si>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</si>
  <si>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</si>
  <si>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</si>
  <si>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</si>
  <si>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</si>
  <si>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</si>
  <si>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</si>
  <si>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</si>
  <si>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</si>
  <si>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</si>
  <si>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</si>
  <si>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</si>
  <si>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</si>
  <si>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</si>
  <si>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Funtauna: UST (STATPOP)</t>
  </si>
  <si>
    <t>Fonte: UST (STATPOP)</t>
  </si>
  <si>
    <t>&lt;T2Titel&gt;</t>
  </si>
  <si>
    <t>&lt;T2UTitel&gt;</t>
  </si>
  <si>
    <t>&lt;T3Titel&gt;</t>
  </si>
  <si>
    <t>&lt;T3UTitel&gt;</t>
  </si>
  <si>
    <t>T3</t>
  </si>
  <si>
    <t>T2</t>
  </si>
  <si>
    <t>Emigrazione</t>
  </si>
  <si>
    <t>Emigraziun</t>
  </si>
  <si>
    <t>&lt;SpaltenTitel_5&gt;</t>
  </si>
  <si>
    <t>&lt;SpaltenTitel_6&gt;</t>
  </si>
  <si>
    <t>&lt;SpaltenTitel_7&gt;</t>
  </si>
  <si>
    <t>&lt;SpaltenTitel_8&gt;</t>
  </si>
  <si>
    <t>&lt;SpaltenTitel_9&gt;</t>
  </si>
  <si>
    <t>&lt;SpaltenTitel_10&gt;</t>
  </si>
  <si>
    <t>&lt;SpaltenTitel_11&gt;</t>
  </si>
  <si>
    <t>&lt;SpaltenTitel_12&gt;</t>
  </si>
  <si>
    <t>Bevölkerungsstand 1. Januar</t>
  </si>
  <si>
    <t>Lebendgeburten</t>
  </si>
  <si>
    <t>Todesfälle</t>
  </si>
  <si>
    <t>Geburtenüberschuss</t>
  </si>
  <si>
    <t>Zuwanderung (ink. Übertritte von der nichtständigen Wohnbevölkerung)</t>
  </si>
  <si>
    <t>Immigraziun (incl. transfers da la populaziun residenta non permanenta)</t>
  </si>
  <si>
    <t>Immigrazione (compresi i trasferimenti della popolazione residente non permanente)</t>
  </si>
  <si>
    <t>Abwanderung</t>
  </si>
  <si>
    <t>Erwerb des Schweizer Bürgerrechts</t>
  </si>
  <si>
    <t>Bevölkerungsstand 31. Dezember</t>
  </si>
  <si>
    <t>Veränderung absolut</t>
  </si>
  <si>
    <t>Veränderung in %</t>
  </si>
  <si>
    <t>Wanderungssaldo (ink. Übertritte von der nichtständigen Wohnbevölkerung)</t>
  </si>
  <si>
    <t>Naschientschas vivas</t>
  </si>
  <si>
    <t>Mortoris</t>
  </si>
  <si>
    <t>Surpli da naschientschas</t>
  </si>
  <si>
    <t>Stadi da la populaziun 31 da december</t>
  </si>
  <si>
    <t>Midada en %</t>
  </si>
  <si>
    <t>Saldo da migraziun (incl. transfers da la populaziun residenta non permanenta)</t>
  </si>
  <si>
    <t>Acquist dal dretg da burgais svizzer</t>
  </si>
  <si>
    <t>Rectificaziuns da l'effectiv</t>
  </si>
  <si>
    <t>Stadi da la populaziun dal 1 da schaner</t>
  </si>
  <si>
    <t>Popolazione al 1° gennaio</t>
  </si>
  <si>
    <t>Nati vivi</t>
  </si>
  <si>
    <t>Decessi</t>
  </si>
  <si>
    <t>Eccesso di natalità</t>
  </si>
  <si>
    <t>Acquisizione della cittadinanza svizzera</t>
  </si>
  <si>
    <t>Rettifiche dell'organico</t>
  </si>
  <si>
    <t>Popolazione al 31 dicembre</t>
  </si>
  <si>
    <t>Variazione in %</t>
  </si>
  <si>
    <t>Variazione assoluta</t>
  </si>
  <si>
    <t>Midada absoluta</t>
  </si>
  <si>
    <t>Saldo migratorio (compresi i trasferimenti della popolazione residente non permanente)</t>
  </si>
  <si>
    <t>Bestandes-bereinigungen</t>
  </si>
  <si>
    <t>(Gemeindestand 2024: 101 Gemeinden)</t>
  </si>
  <si>
    <t>(stadi communal 2024: 101 vischnancas)</t>
  </si>
  <si>
    <t>(stato dei comuni 2024: 101 comuni)</t>
  </si>
  <si>
    <t>Bilanz der ständigen Wohnbevölkerung, Total 2024</t>
  </si>
  <si>
    <t>Bilantscha da la populaziun residenta permanenta, total 2024</t>
  </si>
  <si>
    <t>Bilancio della popolazione residente permanente, totale 2024</t>
  </si>
  <si>
    <t>Bilanz der ständigen Wohnbevölkerung, Schweizer 2024</t>
  </si>
  <si>
    <t>Bilantscha da la populaziun residenta permanenta, Svizzer 2024</t>
  </si>
  <si>
    <t>Bilancio della popolazione residente permanente, svizzeri 2024</t>
  </si>
  <si>
    <t>Bilanz der ständigen Wohnbevölkerung, Ausländer 2024</t>
  </si>
  <si>
    <t>Bilantscha da la populaziun residenta permanenta, esters 2024</t>
  </si>
  <si>
    <t>Bilancio della popolazione residente permanente, esteri 2024</t>
  </si>
  <si>
    <t>Letztmals aktualisiert am: 27.08.2025</t>
  </si>
  <si>
    <t>Ultima actualisaziun: 27.08.2025</t>
  </si>
  <si>
    <t>Ulimo aggiornamento: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</si>
</sst>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0" fillId="2" borderId="0" xfId="0" applyFont="1" applyFill="1"/>
    <xf numFmtId="0" fontId="6" fillId="2" borderId="0" xfId="0" applyFont="1" applyFill="1"/>
    <xf numFmtId="0" fontId="7" fillId="2" borderId="2" xfId="0" applyFont="1" applyFill="1" applyBorder="1"/>
    <xf numFmtId="0" fontId="2" fillId="2" borderId="2" xfId="0" applyFont="1" applyFill="1" applyBorder="1"/>
    <xf numFmtId="3" fontId="7" fillId="3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0" fillId="2" borderId="0" xfId="0" applyFill="1"/>
    <xf numFmtId="0" fontId="3" fillId="2" borderId="0" xfId="0" applyFont="1" applyFill="1" applyAlignment="1"/>
    <xf numFmtId="0" fontId="0" fillId="2" borderId="6" xfId="0" applyFill="1" applyBorder="1"/>
    <xf numFmtId="0" fontId="0" fillId="2" borderId="9" xfId="0" applyFill="1" applyBorder="1"/>
    <xf numFmtId="0" fontId="0" fillId="2" borderId="10" xfId="0" applyFill="1" applyBorder="1"/>
    <xf numFmtId="0" fontId="7" fillId="3" borderId="6" xfId="0" applyFont="1" applyFill="1" applyBorder="1"/>
    <xf numFmtId="3" fontId="6" fillId="2" borderId="0" xfId="0" applyNumberFormat="1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6" fillId="2" borderId="0" xfId="0" applyFont="1" applyFill="1" applyBorder="1"/>
    <xf numFmtId="0" fontId="6" fillId="2" borderId="3" xfId="0" applyFont="1" applyFill="1" applyBorder="1"/>
    <xf numFmtId="3" fontId="7" fillId="3" borderId="12" xfId="0" applyNumberFormat="1" applyFont="1" applyFill="1" applyBorder="1" applyAlignment="1">
      <alignment horizontal="right"/>
    </xf>
    <xf numFmtId="3" fontId="0" fillId="2" borderId="11" xfId="0" applyNumberFormat="1" applyFill="1" applyBorder="1"/>
    <xf numFmtId="3" fontId="7" fillId="3" borderId="13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horizontal="right"/>
    </xf>
    <xf numFmtId="3" fontId="6" fillId="2" borderId="12" xfId="0" applyNumberFormat="1" applyFont="1" applyFill="1" applyBorder="1"/>
    <xf numFmtId="3" fontId="6" fillId="2" borderId="1" xfId="0" applyNumberFormat="1" applyFont="1" applyFill="1" applyBorder="1"/>
    <xf numFmtId="0" fontId="7" fillId="3" borderId="9" xfId="0" applyFont="1" applyFill="1" applyBorder="1"/>
    <xf numFmtId="0" fontId="6" fillId="2" borderId="12" xfId="0" applyFont="1" applyFill="1" applyBorder="1"/>
    <xf numFmtId="3" fontId="6" fillId="2" borderId="14" xfId="0" applyNumberFormat="1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0" fillId="7" borderId="0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/>
    <xf numFmtId="0" fontId="0" fillId="0" borderId="0" xfId="0" applyAlignment="1"/>
    <xf numFmtId="10" fontId="7" fillId="3" borderId="3" xfId="0" applyNumberFormat="1" applyFont="1" applyFill="1" applyBorder="1" applyAlignment="1">
      <alignment horizontal="right"/>
    </xf>
    <xf numFmtId="10" fontId="7" fillId="2" borderId="3" xfId="0" applyNumberFormat="1" applyFont="1" applyFill="1" applyBorder="1" applyAlignment="1">
      <alignment horizontal="right"/>
    </xf>
    <xf numFmtId="10" fontId="7" fillId="3" borderId="8" xfId="0" applyNumberFormat="1" applyFont="1" applyFill="1" applyBorder="1" applyAlignment="1">
      <alignment horizontal="right"/>
    </xf>
    <xf numFmtId="10" fontId="2" fillId="2" borderId="3" xfId="0" applyNumberFormat="1" applyFont="1" applyFill="1" applyBorder="1" applyAlignment="1">
      <alignment horizontal="right"/>
    </xf>
    <xf numFmtId="10" fontId="2" fillId="2" borderId="4" xfId="0" applyNumberFormat="1" applyFont="1" applyFill="1" applyBorder="1" applyAlignment="1">
      <alignment horizontal="right"/>
    </xf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Stand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196850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0</xdr:row>
      <xdr:rowOff>19050</xdr:rowOff>
    </xdr:from>
    <xdr:to>
      <xdr:col>5</xdr:col>
      <xdr:colOff>742950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9146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196850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0</xdr:row>
      <xdr:rowOff>19050</xdr:rowOff>
    </xdr:from>
    <xdr:to>
      <xdr:col>5</xdr:col>
      <xdr:colOff>742950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9146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05" name="Option Button 1" hidden="1">
                <a:extLst>
                  <a:ext uri="{63B3BB69-23CF-44E3-9099-C40C66FF867C}">
                    <a14:compatExt spid="_x0000_s21505"/>
                  </a:ext>
                  <a:ext uri="{FF2B5EF4-FFF2-40B4-BE49-F238E27FC236}">
                    <a16:creationId xmlns:a16="http://schemas.microsoft.com/office/drawing/2014/main" id="{00000000-0008-0000-0100-0000015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06" name="Option Button 2" hidden="1">
                <a:extLst>
                  <a:ext uri="{63B3BB69-23CF-44E3-9099-C40C66FF867C}">
                    <a14:compatExt spid="_x0000_s21506"/>
                  </a:ext>
                  <a:ext uri="{FF2B5EF4-FFF2-40B4-BE49-F238E27FC236}">
                    <a16:creationId xmlns:a16="http://schemas.microsoft.com/office/drawing/2014/main" id="{00000000-0008-0000-0100-0000025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07" name="Option Button 3" hidden="1">
                <a:extLst>
                  <a:ext uri="{63B3BB69-23CF-44E3-9099-C40C66FF867C}">
                    <a14:compatExt spid="_x0000_s21507"/>
                  </a:ext>
                  <a:ext uri="{FF2B5EF4-FFF2-40B4-BE49-F238E27FC236}">
                    <a16:creationId xmlns:a16="http://schemas.microsoft.com/office/drawing/2014/main" id="{00000000-0008-0000-0100-0000035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196850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0</xdr:row>
      <xdr:rowOff>19050</xdr:rowOff>
    </xdr:from>
    <xdr:to>
      <xdr:col>5</xdr:col>
      <xdr:colOff>742950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9146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29" name="Option Button 1" hidden="1">
                <a:extLst>
                  <a:ext uri="{63B3BB69-23CF-44E3-9099-C40C66FF867C}">
                    <a14:compatExt spid="_x0000_s22529"/>
                  </a:ext>
                  <a:ext uri="{FF2B5EF4-FFF2-40B4-BE49-F238E27FC236}">
                    <a16:creationId xmlns:a16="http://schemas.microsoft.com/office/drawing/2014/main" id="{00000000-0008-0000-0200-0000015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30" name="Option Button 2" hidden="1">
                <a:extLst>
                  <a:ext uri="{63B3BB69-23CF-44E3-9099-C40C66FF867C}">
                    <a14:compatExt spid="_x0000_s22530"/>
                  </a:ext>
                  <a:ext uri="{FF2B5EF4-FFF2-40B4-BE49-F238E27FC236}">
                    <a16:creationId xmlns:a16="http://schemas.microsoft.com/office/drawing/2014/main" id="{00000000-0008-0000-0200-0000025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31" name="Option Button 3" hidden="1">
                <a:extLst>
                  <a:ext uri="{63B3BB69-23CF-44E3-9099-C40C66FF867C}">
                    <a14:compatExt spid="_x0000_s22531"/>
                  </a:ext>
                  <a:ext uri="{FF2B5EF4-FFF2-40B4-BE49-F238E27FC236}">
                    <a16:creationId xmlns:a16="http://schemas.microsoft.com/office/drawing/2014/main" id="{00000000-0008-0000-0200-0000035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2"/>
  <sheetViews>
    <sheetView tabSelected="1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5.5703125" style="9" customWidth="1"/>
    <col min="2" max="13" width="18" style="9" customWidth="1"/>
    <col min="14" max="16384" width="11.42578125" style="9"/>
  </cols>
  <sheetData>
    <row r="1" spans="1:13" s="1" customFormat="1" x14ac:dyDescent="0.2"/>
    <row r="2" spans="1:13" s="1" customFormat="1" ht="15.75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1" customFormat="1" ht="15.75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s="1" customFormat="1" ht="15.75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2" customFormat="1" ht="15.75" customHeight="1" x14ac:dyDescent="0.2">
      <c r="A7" s="52" t="str">
        <f>VLOOKUP("&lt;Fachbereich&gt;",Uebersetzungen!$B$3:$E$105,Uebersetzungen!$B$2+1,FALSE)</f>
        <v>Daten &amp; Statistik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s="2" customFormat="1" ht="15.75" customHeight="1" x14ac:dyDescent="0.2">
      <c r="B8" s="16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 s="2" customFormat="1" ht="15.75" customHeight="1" x14ac:dyDescent="0.25">
      <c r="A9" s="53" t="str">
        <f>VLOOKUP("&lt;Titel&gt;",Uebersetzungen!$B$3:$E$37,Uebersetzungen!$B$2+1,FALSE)</f>
        <v>Bilanz der ständigen Wohnbevölkerung, Total 2024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s="4" customFormat="1" x14ac:dyDescent="0.2">
      <c r="A10" s="30" t="str">
        <f>VLOOKUP("&lt;UTitel&gt;",Uebersetzungen!$B$3:$E$105,Uebersetzungen!$B$2+1,FALSE)</f>
        <v>(Gemeindestand 2024: 101 Gemeinden)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s="3" customFormat="1" ht="13.5" thickBot="1" x14ac:dyDescent="0.25"/>
    <row r="12" spans="1:13" s="51" customFormat="1" ht="60.75" customHeight="1" x14ac:dyDescent="0.2">
      <c r="A12" s="47"/>
      <c r="B12" s="48" t="str">
        <f>VLOOKUP("&lt;SpaltenTitel_1&gt;",Uebersetzungen!$B$3:$E$300,Uebersetzungen!$B$2+1,FALSE)</f>
        <v>Bevölkerungsstand 1. Januar</v>
      </c>
      <c r="C12" s="49" t="str">
        <f>VLOOKUP("&lt;SpaltenTitel_2&gt;",Uebersetzungen!$B$3:$E$300,Uebersetzungen!$B$2+1,FALSE)</f>
        <v>Lebendgeburten</v>
      </c>
      <c r="D12" s="49" t="str">
        <f>VLOOKUP("&lt;SpaltenTitel_3&gt;",Uebersetzungen!$B$3:$E$300,Uebersetzungen!$B$2+1,FALSE)</f>
        <v>Todesfälle</v>
      </c>
      <c r="E12" s="49" t="str">
        <f>VLOOKUP("&lt;SpaltenTitel_4&gt;",Uebersetzungen!$B$3:$E$300,Uebersetzungen!$B$2+1,FALSE)</f>
        <v>Geburtenüberschuss</v>
      </c>
      <c r="F12" s="49" t="str">
        <f>VLOOKUP("&lt;SpaltenTitel_5&gt;",Uebersetzungen!$B$3:$E$300,Uebersetzungen!$B$2+1,FALSE)</f>
        <v>Zuwanderung (ink. Übertritte von der nichtständigen Wohnbevölkerung)</v>
      </c>
      <c r="G12" s="49" t="str">
        <f>VLOOKUP("&lt;SpaltenTitel_6&gt;",Uebersetzungen!$B$3:$E$300,Uebersetzungen!$B$2+1,FALSE)</f>
        <v>Abwanderung</v>
      </c>
      <c r="H12" s="49" t="str">
        <f>VLOOKUP("&lt;SpaltenTitel_7&gt;",Uebersetzungen!$B$3:$E$300,Uebersetzungen!$B$2+1,FALSE)</f>
        <v>Wanderungssaldo (ink. Übertritte von der nichtständigen Wohnbevölkerung)</v>
      </c>
      <c r="I12" s="49" t="str">
        <f>VLOOKUP("&lt;SpaltenTitel_8&gt;",Uebersetzungen!$B$3:$E$300,Uebersetzungen!$B$2+1,FALSE)</f>
        <v>Erwerb des Schweizer Bürgerrechts</v>
      </c>
      <c r="J12" s="49" t="str">
        <f>VLOOKUP("&lt;SpaltenTitel_9&gt;",Uebersetzungen!$B$3:$E$300,Uebersetzungen!$B$2+1,FALSE)</f>
        <v>Bestandes-bereinigungen</v>
      </c>
      <c r="K12" s="49" t="str">
        <f>VLOOKUP("&lt;SpaltenTitel_10&gt;",Uebersetzungen!$B$3:$E$300,Uebersetzungen!$B$2+1,FALSE)</f>
        <v>Bevölkerungsstand 31. Dezember</v>
      </c>
      <c r="L12" s="49" t="str">
        <f>VLOOKUP("&lt;SpaltenTitel_11&gt;",Uebersetzungen!$B$3:$E$300,Uebersetzungen!$B$2+1,FALSE)</f>
        <v>Veränderung absolut</v>
      </c>
      <c r="M12" s="50" t="s">
        <v>199</v>
      </c>
    </row>
    <row r="13" spans="1:13" x14ac:dyDescent="0.2">
      <c r="A13" s="11"/>
      <c r="B13" s="4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</row>
    <row r="14" spans="1:13" x14ac:dyDescent="0.2">
      <c r="A14" s="41" t="str">
        <f>VLOOKUP("&lt;Zeilentitel_1&gt;",Uebersetzungen!$B$3:$E$105,Uebersetzungen!$B$2+1,FALSE)</f>
        <v>GRAUBÜNDEN</v>
      </c>
      <c r="B14" s="35">
        <v>204888</v>
      </c>
      <c r="C14" s="7">
        <v>1504</v>
      </c>
      <c r="D14" s="7">
        <v>1867</v>
      </c>
      <c r="E14" s="7">
        <v>-363</v>
      </c>
      <c r="F14" s="7">
        <v>16243</v>
      </c>
      <c r="G14" s="7">
        <v>14653</v>
      </c>
      <c r="H14" s="7">
        <v>1590</v>
      </c>
      <c r="I14" s="7">
        <v>442</v>
      </c>
      <c r="J14" s="7">
        <v>23</v>
      </c>
      <c r="K14" s="7">
        <v>206138</v>
      </c>
      <c r="L14" s="7">
        <v>1250</v>
      </c>
      <c r="M14" s="55">
        <v>6.1008941469999998E-3</v>
      </c>
    </row>
    <row r="15" spans="1:13" x14ac:dyDescent="0.2">
      <c r="A15" s="5" t="str">
        <f>VLOOKUP("&lt;Zeilentitel_2&gt;",Uebersetzungen!$B$3:$E$105,Uebersetzungen!$B$2+1,FALSE)</f>
        <v>Region Albula</v>
      </c>
      <c r="B15" s="8">
        <v>8117</v>
      </c>
      <c r="C15" s="8">
        <v>51</v>
      </c>
      <c r="D15" s="8">
        <v>80</v>
      </c>
      <c r="E15" s="8">
        <v>-29</v>
      </c>
      <c r="F15" s="8">
        <v>823</v>
      </c>
      <c r="G15" s="8">
        <v>732</v>
      </c>
      <c r="H15" s="8">
        <v>91</v>
      </c>
      <c r="I15" s="8">
        <v>13</v>
      </c>
      <c r="J15" s="8">
        <v>-7</v>
      </c>
      <c r="K15" s="8">
        <v>8172</v>
      </c>
      <c r="L15" s="8">
        <v>55</v>
      </c>
      <c r="M15" s="56">
        <v>6.7759024269999999E-3</v>
      </c>
    </row>
    <row r="16" spans="1:13" x14ac:dyDescent="0.2">
      <c r="A16" s="6" t="s">
        <v>0</v>
      </c>
      <c r="B16" s="15">
        <v>2742</v>
      </c>
      <c r="C16" s="15">
        <v>16</v>
      </c>
      <c r="D16" s="15">
        <v>26</v>
      </c>
      <c r="E16" s="15">
        <v>-10</v>
      </c>
      <c r="F16" s="15">
        <v>295</v>
      </c>
      <c r="G16" s="15">
        <v>295</v>
      </c>
      <c r="H16" s="15">
        <v>0</v>
      </c>
      <c r="I16" s="15">
        <v>6</v>
      </c>
      <c r="J16" s="15">
        <v>0</v>
      </c>
      <c r="K16" s="15">
        <v>2732</v>
      </c>
      <c r="L16" s="15">
        <v>-10</v>
      </c>
      <c r="M16" s="58">
        <v>-3.6469730099999999E-3</v>
      </c>
    </row>
    <row r="17" spans="1:13" x14ac:dyDescent="0.2">
      <c r="A17" s="6" t="s">
        <v>1</v>
      </c>
      <c r="B17" s="15">
        <v>528</v>
      </c>
      <c r="C17" s="15">
        <v>2</v>
      </c>
      <c r="D17" s="15">
        <v>9</v>
      </c>
      <c r="E17" s="15">
        <v>-7</v>
      </c>
      <c r="F17" s="15">
        <v>61</v>
      </c>
      <c r="G17" s="15">
        <v>63</v>
      </c>
      <c r="H17" s="15">
        <v>-2</v>
      </c>
      <c r="I17" s="15">
        <v>0</v>
      </c>
      <c r="J17" s="15">
        <v>-1</v>
      </c>
      <c r="K17" s="15">
        <v>518</v>
      </c>
      <c r="L17" s="15">
        <v>-10</v>
      </c>
      <c r="M17" s="58">
        <v>-1.893939394E-2</v>
      </c>
    </row>
    <row r="18" spans="1:13" x14ac:dyDescent="0.2">
      <c r="A18" s="6" t="s">
        <v>95</v>
      </c>
      <c r="B18" s="15">
        <v>209</v>
      </c>
      <c r="C18" s="15">
        <v>2</v>
      </c>
      <c r="D18" s="15">
        <v>4</v>
      </c>
      <c r="E18" s="15">
        <v>-2</v>
      </c>
      <c r="F18" s="15">
        <v>16</v>
      </c>
      <c r="G18" s="15">
        <v>18</v>
      </c>
      <c r="H18" s="15">
        <v>-2</v>
      </c>
      <c r="I18" s="15">
        <v>0</v>
      </c>
      <c r="J18" s="15">
        <v>0</v>
      </c>
      <c r="K18" s="15">
        <v>205</v>
      </c>
      <c r="L18" s="15">
        <v>-4</v>
      </c>
      <c r="M18" s="58">
        <v>-1.9138755979999998E-2</v>
      </c>
    </row>
    <row r="19" spans="1:13" x14ac:dyDescent="0.2">
      <c r="A19" s="6" t="s">
        <v>2</v>
      </c>
      <c r="B19" s="15">
        <v>1313</v>
      </c>
      <c r="C19" s="15">
        <v>11</v>
      </c>
      <c r="D19" s="15">
        <v>13</v>
      </c>
      <c r="E19" s="15">
        <v>-2</v>
      </c>
      <c r="F19" s="15">
        <v>151</v>
      </c>
      <c r="G19" s="15">
        <v>109</v>
      </c>
      <c r="H19" s="15">
        <v>42</v>
      </c>
      <c r="I19" s="15">
        <v>1</v>
      </c>
      <c r="J19" s="15">
        <v>1</v>
      </c>
      <c r="K19" s="15">
        <v>1354</v>
      </c>
      <c r="L19" s="15">
        <v>41</v>
      </c>
      <c r="M19" s="58">
        <v>3.1226199543000002E-2</v>
      </c>
    </row>
    <row r="20" spans="1:13" x14ac:dyDescent="0.2">
      <c r="A20" s="6" t="s">
        <v>89</v>
      </c>
      <c r="B20" s="15">
        <v>2424</v>
      </c>
      <c r="C20" s="15">
        <v>13</v>
      </c>
      <c r="D20" s="15">
        <v>25</v>
      </c>
      <c r="E20" s="15">
        <v>-12</v>
      </c>
      <c r="F20" s="15">
        <v>205</v>
      </c>
      <c r="G20" s="15">
        <v>147</v>
      </c>
      <c r="H20" s="15">
        <v>58</v>
      </c>
      <c r="I20" s="15">
        <v>6</v>
      </c>
      <c r="J20" s="15">
        <v>-5</v>
      </c>
      <c r="K20" s="15">
        <v>2465</v>
      </c>
      <c r="L20" s="15">
        <v>41</v>
      </c>
      <c r="M20" s="58">
        <v>1.6914191419E-2</v>
      </c>
    </row>
    <row r="21" spans="1:13" x14ac:dyDescent="0.2">
      <c r="A21" s="6" t="s">
        <v>92</v>
      </c>
      <c r="B21" s="15">
        <v>901</v>
      </c>
      <c r="C21" s="15">
        <v>7</v>
      </c>
      <c r="D21" s="15">
        <v>3</v>
      </c>
      <c r="E21" s="15">
        <v>4</v>
      </c>
      <c r="F21" s="15">
        <v>95</v>
      </c>
      <c r="G21" s="15">
        <v>100</v>
      </c>
      <c r="H21" s="15">
        <v>-5</v>
      </c>
      <c r="I21" s="15">
        <v>0</v>
      </c>
      <c r="J21" s="15">
        <v>-2</v>
      </c>
      <c r="K21" s="15">
        <v>898</v>
      </c>
      <c r="L21" s="15">
        <v>-3</v>
      </c>
      <c r="M21" s="58">
        <v>-3.3296337399999999E-3</v>
      </c>
    </row>
    <row r="22" spans="1:13" x14ac:dyDescent="0.2">
      <c r="A22" s="5" t="str">
        <f>VLOOKUP("&lt;Zeilentitel_3&gt;",Uebersetzungen!$B$3:$E$105,Uebersetzungen!$B$2+1,FALSE)</f>
        <v>Region Bernina</v>
      </c>
      <c r="B22" s="8">
        <v>4630</v>
      </c>
      <c r="C22" s="8">
        <v>25</v>
      </c>
      <c r="D22" s="8">
        <v>50</v>
      </c>
      <c r="E22" s="8">
        <v>-25</v>
      </c>
      <c r="F22" s="8">
        <v>153</v>
      </c>
      <c r="G22" s="8">
        <v>148</v>
      </c>
      <c r="H22" s="8">
        <v>5</v>
      </c>
      <c r="I22" s="8">
        <v>10</v>
      </c>
      <c r="J22" s="8">
        <v>-6</v>
      </c>
      <c r="K22" s="8">
        <v>4604</v>
      </c>
      <c r="L22" s="8">
        <v>-26</v>
      </c>
      <c r="M22" s="56">
        <v>-5.61555076E-3</v>
      </c>
    </row>
    <row r="23" spans="1:13" x14ac:dyDescent="0.2">
      <c r="A23" s="6" t="s">
        <v>3</v>
      </c>
      <c r="B23" s="15">
        <v>1105</v>
      </c>
      <c r="C23" s="15">
        <v>6</v>
      </c>
      <c r="D23" s="15">
        <v>15</v>
      </c>
      <c r="E23" s="15">
        <v>-9</v>
      </c>
      <c r="F23" s="15">
        <v>38</v>
      </c>
      <c r="G23" s="15">
        <v>32</v>
      </c>
      <c r="H23" s="15">
        <v>6</v>
      </c>
      <c r="I23" s="15">
        <v>3</v>
      </c>
      <c r="J23" s="15">
        <v>-3</v>
      </c>
      <c r="K23" s="15">
        <v>1099</v>
      </c>
      <c r="L23" s="15">
        <v>-6</v>
      </c>
      <c r="M23" s="58">
        <v>-5.4298642500000003E-3</v>
      </c>
    </row>
    <row r="24" spans="1:13" x14ac:dyDescent="0.2">
      <c r="A24" s="6" t="s">
        <v>4</v>
      </c>
      <c r="B24" s="15">
        <v>3525</v>
      </c>
      <c r="C24" s="15">
        <v>19</v>
      </c>
      <c r="D24" s="15">
        <v>35</v>
      </c>
      <c r="E24" s="15">
        <v>-16</v>
      </c>
      <c r="F24" s="15">
        <v>115</v>
      </c>
      <c r="G24" s="15">
        <v>116</v>
      </c>
      <c r="H24" s="15">
        <v>-1</v>
      </c>
      <c r="I24" s="15">
        <v>7</v>
      </c>
      <c r="J24" s="15">
        <v>-3</v>
      </c>
      <c r="K24" s="15">
        <v>3505</v>
      </c>
      <c r="L24" s="15">
        <v>-20</v>
      </c>
      <c r="M24" s="58">
        <v>-5.6737588700000001E-3</v>
      </c>
    </row>
    <row r="25" spans="1:13" x14ac:dyDescent="0.2">
      <c r="A25" s="5" t="str">
        <f>VLOOKUP("&lt;Zeilentitel_4&gt;",Uebersetzungen!$B$3:$E$105,Uebersetzungen!$B$2+1,FALSE)</f>
        <v>Region Engiadina Bassa/Val Müstair</v>
      </c>
      <c r="B25" s="8">
        <v>9139</v>
      </c>
      <c r="C25" s="8">
        <v>45</v>
      </c>
      <c r="D25" s="8">
        <v>103</v>
      </c>
      <c r="E25" s="8">
        <v>-58</v>
      </c>
      <c r="F25" s="8">
        <v>633</v>
      </c>
      <c r="G25" s="8">
        <v>607</v>
      </c>
      <c r="H25" s="8">
        <v>26</v>
      </c>
      <c r="I25" s="8">
        <v>8</v>
      </c>
      <c r="J25" s="8">
        <v>12</v>
      </c>
      <c r="K25" s="8">
        <v>9119</v>
      </c>
      <c r="L25" s="8">
        <v>-20</v>
      </c>
      <c r="M25" s="56">
        <v>-2.18842324E-3</v>
      </c>
    </row>
    <row r="26" spans="1:13" x14ac:dyDescent="0.2">
      <c r="A26" s="6" t="s">
        <v>37</v>
      </c>
      <c r="B26" s="15">
        <v>1579</v>
      </c>
      <c r="C26" s="15">
        <v>6</v>
      </c>
      <c r="D26" s="15">
        <v>19</v>
      </c>
      <c r="E26" s="15">
        <v>-13</v>
      </c>
      <c r="F26" s="15">
        <v>141</v>
      </c>
      <c r="G26" s="15">
        <v>119</v>
      </c>
      <c r="H26" s="15">
        <v>22</v>
      </c>
      <c r="I26" s="15">
        <v>2</v>
      </c>
      <c r="J26" s="15">
        <v>4</v>
      </c>
      <c r="K26" s="15">
        <v>1592</v>
      </c>
      <c r="L26" s="15">
        <v>13</v>
      </c>
      <c r="M26" s="58">
        <v>8.2330588980000004E-3</v>
      </c>
    </row>
    <row r="27" spans="1:13" x14ac:dyDescent="0.2">
      <c r="A27" s="6" t="s">
        <v>38</v>
      </c>
      <c r="B27" s="15">
        <v>755</v>
      </c>
      <c r="C27" s="15">
        <v>3</v>
      </c>
      <c r="D27" s="15">
        <v>6</v>
      </c>
      <c r="E27" s="15">
        <v>-3</v>
      </c>
      <c r="F27" s="15">
        <v>64</v>
      </c>
      <c r="G27" s="15">
        <v>65</v>
      </c>
      <c r="H27" s="15">
        <v>-1</v>
      </c>
      <c r="I27" s="15">
        <v>1</v>
      </c>
      <c r="J27" s="15">
        <v>-1</v>
      </c>
      <c r="K27" s="15">
        <v>750</v>
      </c>
      <c r="L27" s="15">
        <v>-5</v>
      </c>
      <c r="M27" s="58">
        <v>-6.6225165600000005E-3</v>
      </c>
    </row>
    <row r="28" spans="1:13" x14ac:dyDescent="0.2">
      <c r="A28" s="6" t="s">
        <v>39</v>
      </c>
      <c r="B28" s="15">
        <v>4572</v>
      </c>
      <c r="C28" s="15">
        <v>27</v>
      </c>
      <c r="D28" s="15">
        <v>49</v>
      </c>
      <c r="E28" s="15">
        <v>-22</v>
      </c>
      <c r="F28" s="15">
        <v>316</v>
      </c>
      <c r="G28" s="15">
        <v>325</v>
      </c>
      <c r="H28" s="15">
        <v>-9</v>
      </c>
      <c r="I28" s="15">
        <v>4</v>
      </c>
      <c r="J28" s="15">
        <v>5</v>
      </c>
      <c r="K28" s="15">
        <v>4546</v>
      </c>
      <c r="L28" s="15">
        <v>-26</v>
      </c>
      <c r="M28" s="58">
        <v>-5.6867891499999997E-3</v>
      </c>
    </row>
    <row r="29" spans="1:13" x14ac:dyDescent="0.2">
      <c r="A29" s="6" t="s">
        <v>40</v>
      </c>
      <c r="B29" s="15">
        <v>811</v>
      </c>
      <c r="C29" s="15">
        <v>1</v>
      </c>
      <c r="D29" s="15">
        <v>5</v>
      </c>
      <c r="E29" s="15">
        <v>-4</v>
      </c>
      <c r="F29" s="15">
        <v>44</v>
      </c>
      <c r="G29" s="15">
        <v>51</v>
      </c>
      <c r="H29" s="15">
        <v>-7</v>
      </c>
      <c r="I29" s="15">
        <v>0</v>
      </c>
      <c r="J29" s="15">
        <v>1</v>
      </c>
      <c r="K29" s="15">
        <v>801</v>
      </c>
      <c r="L29" s="15">
        <v>-10</v>
      </c>
      <c r="M29" s="58">
        <v>-1.233045623E-2</v>
      </c>
    </row>
    <row r="30" spans="1:13" x14ac:dyDescent="0.2">
      <c r="A30" s="6" t="s">
        <v>59</v>
      </c>
      <c r="B30" s="15">
        <v>1422</v>
      </c>
      <c r="C30" s="15">
        <v>8</v>
      </c>
      <c r="D30" s="15">
        <v>24</v>
      </c>
      <c r="E30" s="15">
        <v>-16</v>
      </c>
      <c r="F30" s="15">
        <v>68</v>
      </c>
      <c r="G30" s="15">
        <v>47</v>
      </c>
      <c r="H30" s="15">
        <v>21</v>
      </c>
      <c r="I30" s="15">
        <v>1</v>
      </c>
      <c r="J30" s="15">
        <v>3</v>
      </c>
      <c r="K30" s="15">
        <v>1430</v>
      </c>
      <c r="L30" s="15">
        <v>8</v>
      </c>
      <c r="M30" s="58">
        <v>5.6258790439999993E-3</v>
      </c>
    </row>
    <row r="31" spans="1:13" x14ac:dyDescent="0.2">
      <c r="A31" s="5" t="str">
        <f>VLOOKUP("&lt;Zeilentitel_5&gt;",Uebersetzungen!$B$3:$E$105,Uebersetzungen!$B$2+1,FALSE)</f>
        <v>Region Imboden</v>
      </c>
      <c r="B31" s="8">
        <v>21964</v>
      </c>
      <c r="C31" s="8">
        <v>190</v>
      </c>
      <c r="D31" s="8">
        <v>146</v>
      </c>
      <c r="E31" s="8">
        <v>44</v>
      </c>
      <c r="F31" s="8">
        <v>1623</v>
      </c>
      <c r="G31" s="8">
        <v>1504</v>
      </c>
      <c r="H31" s="8">
        <v>119</v>
      </c>
      <c r="I31" s="8">
        <v>59</v>
      </c>
      <c r="J31" s="8">
        <v>10</v>
      </c>
      <c r="K31" s="8">
        <v>22137</v>
      </c>
      <c r="L31" s="8">
        <v>173</v>
      </c>
      <c r="M31" s="56">
        <v>7.8765252230000009E-3</v>
      </c>
    </row>
    <row r="32" spans="1:13" x14ac:dyDescent="0.2">
      <c r="A32" s="6" t="s">
        <v>30</v>
      </c>
      <c r="B32" s="15">
        <v>3533</v>
      </c>
      <c r="C32" s="15">
        <v>27</v>
      </c>
      <c r="D32" s="15">
        <v>22</v>
      </c>
      <c r="E32" s="15">
        <v>5</v>
      </c>
      <c r="F32" s="15">
        <v>250</v>
      </c>
      <c r="G32" s="15">
        <v>229</v>
      </c>
      <c r="H32" s="15">
        <v>21</v>
      </c>
      <c r="I32" s="15">
        <v>8</v>
      </c>
      <c r="J32" s="15">
        <v>6</v>
      </c>
      <c r="K32" s="15">
        <v>3565</v>
      </c>
      <c r="L32" s="15">
        <v>32</v>
      </c>
      <c r="M32" s="58">
        <v>9.0574582509999994E-3</v>
      </c>
    </row>
    <row r="33" spans="1:13" x14ac:dyDescent="0.2">
      <c r="A33" s="6" t="s">
        <v>31</v>
      </c>
      <c r="B33" s="15">
        <v>8286</v>
      </c>
      <c r="C33" s="15">
        <v>80</v>
      </c>
      <c r="D33" s="15">
        <v>59</v>
      </c>
      <c r="E33" s="15">
        <v>21</v>
      </c>
      <c r="F33" s="15">
        <v>576</v>
      </c>
      <c r="G33" s="15">
        <v>485</v>
      </c>
      <c r="H33" s="15">
        <v>91</v>
      </c>
      <c r="I33" s="15">
        <v>33</v>
      </c>
      <c r="J33" s="15">
        <v>-6</v>
      </c>
      <c r="K33" s="15">
        <v>8392</v>
      </c>
      <c r="L33" s="15">
        <v>106</v>
      </c>
      <c r="M33" s="58">
        <v>1.2792662321999999E-2</v>
      </c>
    </row>
    <row r="34" spans="1:13" x14ac:dyDescent="0.2">
      <c r="A34" s="6" t="s">
        <v>32</v>
      </c>
      <c r="B34" s="15">
        <v>1633</v>
      </c>
      <c r="C34" s="15">
        <v>8</v>
      </c>
      <c r="D34" s="15">
        <v>10</v>
      </c>
      <c r="E34" s="15">
        <v>-2</v>
      </c>
      <c r="F34" s="15">
        <v>110</v>
      </c>
      <c r="G34" s="15">
        <v>127</v>
      </c>
      <c r="H34" s="15">
        <v>-17</v>
      </c>
      <c r="I34" s="15">
        <v>7</v>
      </c>
      <c r="J34" s="15">
        <v>-2</v>
      </c>
      <c r="K34" s="15">
        <v>1612</v>
      </c>
      <c r="L34" s="15">
        <v>-21</v>
      </c>
      <c r="M34" s="58">
        <v>-1.28597673E-2</v>
      </c>
    </row>
    <row r="35" spans="1:13" x14ac:dyDescent="0.2">
      <c r="A35" s="6" t="s">
        <v>33</v>
      </c>
      <c r="B35" s="15">
        <v>2833</v>
      </c>
      <c r="C35" s="15">
        <v>23</v>
      </c>
      <c r="D35" s="15">
        <v>10</v>
      </c>
      <c r="E35" s="15">
        <v>13</v>
      </c>
      <c r="F35" s="15">
        <v>177</v>
      </c>
      <c r="G35" s="15">
        <v>142</v>
      </c>
      <c r="H35" s="15">
        <v>35</v>
      </c>
      <c r="I35" s="15">
        <v>7</v>
      </c>
      <c r="J35" s="15">
        <v>5</v>
      </c>
      <c r="K35" s="15">
        <v>2886</v>
      </c>
      <c r="L35" s="15">
        <v>53</v>
      </c>
      <c r="M35" s="58">
        <v>1.8708083303999999E-2</v>
      </c>
    </row>
    <row r="36" spans="1:13" x14ac:dyDescent="0.2">
      <c r="A36" s="6" t="s">
        <v>34</v>
      </c>
      <c r="B36" s="15">
        <v>2939</v>
      </c>
      <c r="C36" s="15">
        <v>22</v>
      </c>
      <c r="D36" s="15">
        <v>26</v>
      </c>
      <c r="E36" s="15">
        <v>-4</v>
      </c>
      <c r="F36" s="15">
        <v>297</v>
      </c>
      <c r="G36" s="15">
        <v>331</v>
      </c>
      <c r="H36" s="15">
        <v>-34</v>
      </c>
      <c r="I36" s="15">
        <v>4</v>
      </c>
      <c r="J36" s="15">
        <v>1</v>
      </c>
      <c r="K36" s="15">
        <v>2902</v>
      </c>
      <c r="L36" s="15">
        <v>-37</v>
      </c>
      <c r="M36" s="58">
        <v>-1.258931609E-2</v>
      </c>
    </row>
    <row r="37" spans="1:13" x14ac:dyDescent="0.2">
      <c r="A37" s="6" t="s">
        <v>35</v>
      </c>
      <c r="B37" s="15">
        <v>1215</v>
      </c>
      <c r="C37" s="15">
        <v>9</v>
      </c>
      <c r="D37" s="15">
        <v>8</v>
      </c>
      <c r="E37" s="15">
        <v>1</v>
      </c>
      <c r="F37" s="15">
        <v>108</v>
      </c>
      <c r="G37" s="15">
        <v>102</v>
      </c>
      <c r="H37" s="15">
        <v>6</v>
      </c>
      <c r="I37" s="15">
        <v>0</v>
      </c>
      <c r="J37" s="15">
        <v>1</v>
      </c>
      <c r="K37" s="15">
        <v>1223</v>
      </c>
      <c r="L37" s="15">
        <v>8</v>
      </c>
      <c r="M37" s="58">
        <v>6.5843621399999993E-3</v>
      </c>
    </row>
    <row r="38" spans="1:13" x14ac:dyDescent="0.2">
      <c r="A38" s="6" t="s">
        <v>36</v>
      </c>
      <c r="B38" s="15">
        <v>1525</v>
      </c>
      <c r="C38" s="15">
        <v>21</v>
      </c>
      <c r="D38" s="15">
        <v>11</v>
      </c>
      <c r="E38" s="15">
        <v>10</v>
      </c>
      <c r="F38" s="15">
        <v>105</v>
      </c>
      <c r="G38" s="15">
        <v>88</v>
      </c>
      <c r="H38" s="15">
        <v>17</v>
      </c>
      <c r="I38" s="15">
        <v>0</v>
      </c>
      <c r="J38" s="15">
        <v>5</v>
      </c>
      <c r="K38" s="15">
        <v>1557</v>
      </c>
      <c r="L38" s="15">
        <v>32</v>
      </c>
      <c r="M38" s="58">
        <v>2.0983606557E-2</v>
      </c>
    </row>
    <row r="39" spans="1:13" x14ac:dyDescent="0.2">
      <c r="A39" s="5" t="str">
        <f>VLOOKUP("&lt;Zeilentitel_6&gt;",Uebersetzungen!$B$3:$E$105,Uebersetzungen!$B$2+1,FALSE)</f>
        <v>Region Landquart</v>
      </c>
      <c r="B39" s="8">
        <v>26354</v>
      </c>
      <c r="C39" s="8">
        <v>227</v>
      </c>
      <c r="D39" s="8">
        <v>189</v>
      </c>
      <c r="E39" s="8">
        <v>38</v>
      </c>
      <c r="F39" s="8">
        <v>1955</v>
      </c>
      <c r="G39" s="8">
        <v>1698</v>
      </c>
      <c r="H39" s="8">
        <v>257</v>
      </c>
      <c r="I39" s="8">
        <v>41</v>
      </c>
      <c r="J39" s="8">
        <v>22</v>
      </c>
      <c r="K39" s="8">
        <v>26671</v>
      </c>
      <c r="L39" s="8">
        <v>317</v>
      </c>
      <c r="M39" s="56">
        <v>1.2028534568E-2</v>
      </c>
    </row>
    <row r="40" spans="1:13" x14ac:dyDescent="0.2">
      <c r="A40" s="6" t="s">
        <v>70</v>
      </c>
      <c r="B40" s="15">
        <v>3363</v>
      </c>
      <c r="C40" s="15">
        <v>19</v>
      </c>
      <c r="D40" s="15">
        <v>14</v>
      </c>
      <c r="E40" s="15">
        <v>5</v>
      </c>
      <c r="F40" s="15">
        <v>276</v>
      </c>
      <c r="G40" s="15">
        <v>245</v>
      </c>
      <c r="H40" s="15">
        <v>31</v>
      </c>
      <c r="I40" s="15">
        <v>5</v>
      </c>
      <c r="J40" s="15">
        <v>25</v>
      </c>
      <c r="K40" s="15">
        <v>3424</v>
      </c>
      <c r="L40" s="15">
        <v>61</v>
      </c>
      <c r="M40" s="58">
        <v>1.8138566756000001E-2</v>
      </c>
    </row>
    <row r="41" spans="1:13" x14ac:dyDescent="0.2">
      <c r="A41" s="6" t="s">
        <v>71</v>
      </c>
      <c r="B41" s="15">
        <v>2675</v>
      </c>
      <c r="C41" s="15">
        <v>27</v>
      </c>
      <c r="D41" s="15">
        <v>18</v>
      </c>
      <c r="E41" s="15">
        <v>9</v>
      </c>
      <c r="F41" s="15">
        <v>155</v>
      </c>
      <c r="G41" s="15">
        <v>166</v>
      </c>
      <c r="H41" s="15">
        <v>-11</v>
      </c>
      <c r="I41" s="15">
        <v>1</v>
      </c>
      <c r="J41" s="15">
        <v>1</v>
      </c>
      <c r="K41" s="15">
        <v>2674</v>
      </c>
      <c r="L41" s="15">
        <v>-1</v>
      </c>
      <c r="M41" s="58">
        <v>-3.7383178000000001E-4</v>
      </c>
    </row>
    <row r="42" spans="1:13" x14ac:dyDescent="0.2">
      <c r="A42" s="6" t="s">
        <v>72</v>
      </c>
      <c r="B42" s="15">
        <v>3589</v>
      </c>
      <c r="C42" s="15">
        <v>26</v>
      </c>
      <c r="D42" s="15">
        <v>34</v>
      </c>
      <c r="E42" s="15">
        <v>-8</v>
      </c>
      <c r="F42" s="15">
        <v>367</v>
      </c>
      <c r="G42" s="15">
        <v>251</v>
      </c>
      <c r="H42" s="15">
        <v>116</v>
      </c>
      <c r="I42" s="15">
        <v>4</v>
      </c>
      <c r="J42" s="15">
        <v>-6</v>
      </c>
      <c r="K42" s="15">
        <v>3691</v>
      </c>
      <c r="L42" s="15">
        <v>102</v>
      </c>
      <c r="M42" s="58">
        <v>2.842017275E-2</v>
      </c>
    </row>
    <row r="43" spans="1:13" x14ac:dyDescent="0.2">
      <c r="A43" s="6" t="s">
        <v>73</v>
      </c>
      <c r="B43" s="15">
        <v>868</v>
      </c>
      <c r="C43" s="15">
        <v>11</v>
      </c>
      <c r="D43" s="15">
        <v>2</v>
      </c>
      <c r="E43" s="15">
        <v>9</v>
      </c>
      <c r="F43" s="15">
        <v>75</v>
      </c>
      <c r="G43" s="15">
        <v>73</v>
      </c>
      <c r="H43" s="15">
        <v>2</v>
      </c>
      <c r="I43" s="15">
        <v>2</v>
      </c>
      <c r="J43" s="15">
        <v>0</v>
      </c>
      <c r="K43" s="15">
        <v>879</v>
      </c>
      <c r="L43" s="15">
        <v>11</v>
      </c>
      <c r="M43" s="58">
        <v>1.2672811060000001E-2</v>
      </c>
    </row>
    <row r="44" spans="1:13" x14ac:dyDescent="0.2">
      <c r="A44" s="6" t="s">
        <v>74</v>
      </c>
      <c r="B44" s="15">
        <v>948</v>
      </c>
      <c r="C44" s="15">
        <v>15</v>
      </c>
      <c r="D44" s="15">
        <v>8</v>
      </c>
      <c r="E44" s="15">
        <v>7</v>
      </c>
      <c r="F44" s="15">
        <v>67</v>
      </c>
      <c r="G44" s="15">
        <v>58</v>
      </c>
      <c r="H44" s="15">
        <v>9</v>
      </c>
      <c r="I44" s="15">
        <v>1</v>
      </c>
      <c r="J44" s="15">
        <v>0</v>
      </c>
      <c r="K44" s="15">
        <v>964</v>
      </c>
      <c r="L44" s="15">
        <v>16</v>
      </c>
      <c r="M44" s="58">
        <v>1.6877637131E-2</v>
      </c>
    </row>
    <row r="45" spans="1:13" x14ac:dyDescent="0.2">
      <c r="A45" s="6" t="s">
        <v>75</v>
      </c>
      <c r="B45" s="15">
        <v>3193</v>
      </c>
      <c r="C45" s="15">
        <v>21</v>
      </c>
      <c r="D45" s="15">
        <v>19</v>
      </c>
      <c r="E45" s="15">
        <v>2</v>
      </c>
      <c r="F45" s="15">
        <v>297</v>
      </c>
      <c r="G45" s="15">
        <v>209</v>
      </c>
      <c r="H45" s="15">
        <v>88</v>
      </c>
      <c r="I45" s="15">
        <v>5</v>
      </c>
      <c r="J45" s="15">
        <v>-17</v>
      </c>
      <c r="K45" s="15">
        <v>3266</v>
      </c>
      <c r="L45" s="15">
        <v>73</v>
      </c>
      <c r="M45" s="58">
        <v>2.2862511743999999E-2</v>
      </c>
    </row>
    <row r="46" spans="1:13" x14ac:dyDescent="0.2">
      <c r="A46" s="6" t="s">
        <v>76</v>
      </c>
      <c r="B46" s="15">
        <v>2527</v>
      </c>
      <c r="C46" s="15">
        <v>24</v>
      </c>
      <c r="D46" s="15">
        <v>24</v>
      </c>
      <c r="E46" s="15">
        <v>0</v>
      </c>
      <c r="F46" s="15">
        <v>140</v>
      </c>
      <c r="G46" s="15">
        <v>142</v>
      </c>
      <c r="H46" s="15">
        <v>-2</v>
      </c>
      <c r="I46" s="15">
        <v>2</v>
      </c>
      <c r="J46" s="15">
        <v>4</v>
      </c>
      <c r="K46" s="15">
        <v>2529</v>
      </c>
      <c r="L46" s="15">
        <v>2</v>
      </c>
      <c r="M46" s="58">
        <v>7.9145231499999993E-4</v>
      </c>
    </row>
    <row r="47" spans="1:13" x14ac:dyDescent="0.2">
      <c r="A47" s="6" t="s">
        <v>77</v>
      </c>
      <c r="B47" s="15">
        <v>9191</v>
      </c>
      <c r="C47" s="15">
        <v>84</v>
      </c>
      <c r="D47" s="15">
        <v>70</v>
      </c>
      <c r="E47" s="15">
        <v>14</v>
      </c>
      <c r="F47" s="15">
        <v>578</v>
      </c>
      <c r="G47" s="15">
        <v>554</v>
      </c>
      <c r="H47" s="15">
        <v>24</v>
      </c>
      <c r="I47" s="15">
        <v>21</v>
      </c>
      <c r="J47" s="15">
        <v>15</v>
      </c>
      <c r="K47" s="15">
        <v>9244</v>
      </c>
      <c r="L47" s="15">
        <v>53</v>
      </c>
      <c r="M47" s="58">
        <v>5.766510717E-3</v>
      </c>
    </row>
    <row r="48" spans="1:13" x14ac:dyDescent="0.2">
      <c r="A48" s="5" t="str">
        <f>VLOOKUP("&lt;Zeilentitel_7&gt;",Uebersetzungen!$B$3:$E$105,Uebersetzungen!$B$2+1,FALSE)</f>
        <v>Region Maloja</v>
      </c>
      <c r="B48" s="8">
        <v>18162</v>
      </c>
      <c r="C48" s="8">
        <v>114</v>
      </c>
      <c r="D48" s="8">
        <v>139</v>
      </c>
      <c r="E48" s="8">
        <v>-25</v>
      </c>
      <c r="F48" s="8">
        <v>1879</v>
      </c>
      <c r="G48" s="8">
        <v>1651</v>
      </c>
      <c r="H48" s="8">
        <v>228</v>
      </c>
      <c r="I48" s="8">
        <v>46</v>
      </c>
      <c r="J48" s="8">
        <v>-56</v>
      </c>
      <c r="K48" s="8">
        <v>18309</v>
      </c>
      <c r="L48" s="8">
        <v>147</v>
      </c>
      <c r="M48" s="56">
        <v>8.0938222660000003E-3</v>
      </c>
    </row>
    <row r="49" spans="1:13" x14ac:dyDescent="0.2">
      <c r="A49" s="6" t="s">
        <v>41</v>
      </c>
      <c r="B49" s="15">
        <v>607</v>
      </c>
      <c r="C49" s="15">
        <v>7</v>
      </c>
      <c r="D49" s="15">
        <v>2</v>
      </c>
      <c r="E49" s="15">
        <v>5</v>
      </c>
      <c r="F49" s="15">
        <v>58</v>
      </c>
      <c r="G49" s="15">
        <v>55</v>
      </c>
      <c r="H49" s="15">
        <v>3</v>
      </c>
      <c r="I49" s="15">
        <v>1</v>
      </c>
      <c r="J49" s="15">
        <v>3</v>
      </c>
      <c r="K49" s="15">
        <v>618</v>
      </c>
      <c r="L49" s="15">
        <v>11</v>
      </c>
      <c r="M49" s="58">
        <v>1.8121911038E-2</v>
      </c>
    </row>
    <row r="50" spans="1:13" x14ac:dyDescent="0.2">
      <c r="A50" s="6" t="s">
        <v>42</v>
      </c>
      <c r="B50" s="15">
        <v>1411</v>
      </c>
      <c r="C50" s="15">
        <v>13</v>
      </c>
      <c r="D50" s="15">
        <v>12</v>
      </c>
      <c r="E50" s="15">
        <v>1</v>
      </c>
      <c r="F50" s="15">
        <v>147</v>
      </c>
      <c r="G50" s="15">
        <v>144</v>
      </c>
      <c r="H50" s="15">
        <v>3</v>
      </c>
      <c r="I50" s="15">
        <v>2</v>
      </c>
      <c r="J50" s="15">
        <v>0</v>
      </c>
      <c r="K50" s="15">
        <v>1415</v>
      </c>
      <c r="L50" s="15">
        <v>4</v>
      </c>
      <c r="M50" s="58">
        <v>2.8348688869999999E-3</v>
      </c>
    </row>
    <row r="51" spans="1:13" x14ac:dyDescent="0.2">
      <c r="A51" s="6" t="s">
        <v>43</v>
      </c>
      <c r="B51" s="15">
        <v>197</v>
      </c>
      <c r="C51" s="15">
        <v>1</v>
      </c>
      <c r="D51" s="15">
        <v>0</v>
      </c>
      <c r="E51" s="15">
        <v>1</v>
      </c>
      <c r="F51" s="15">
        <v>21</v>
      </c>
      <c r="G51" s="15">
        <v>20</v>
      </c>
      <c r="H51" s="15">
        <v>1</v>
      </c>
      <c r="I51" s="15">
        <v>0</v>
      </c>
      <c r="J51" s="15">
        <v>-3</v>
      </c>
      <c r="K51" s="15">
        <v>196</v>
      </c>
      <c r="L51" s="15">
        <v>-1</v>
      </c>
      <c r="M51" s="58">
        <v>-5.07614213E-3</v>
      </c>
    </row>
    <row r="52" spans="1:13" x14ac:dyDescent="0.2">
      <c r="A52" s="6" t="s">
        <v>44</v>
      </c>
      <c r="B52" s="15">
        <v>2077</v>
      </c>
      <c r="C52" s="15">
        <v>10</v>
      </c>
      <c r="D52" s="15">
        <v>13</v>
      </c>
      <c r="E52" s="15">
        <v>-3</v>
      </c>
      <c r="F52" s="15">
        <v>186</v>
      </c>
      <c r="G52" s="15">
        <v>175</v>
      </c>
      <c r="H52" s="15">
        <v>11</v>
      </c>
      <c r="I52" s="15">
        <v>13</v>
      </c>
      <c r="J52" s="15">
        <v>-13</v>
      </c>
      <c r="K52" s="15">
        <v>2072</v>
      </c>
      <c r="L52" s="15">
        <v>-5</v>
      </c>
      <c r="M52" s="58">
        <v>-2.4073182500000002E-3</v>
      </c>
    </row>
    <row r="53" spans="1:13" x14ac:dyDescent="0.2">
      <c r="A53" s="6" t="s">
        <v>94</v>
      </c>
      <c r="B53" s="15">
        <v>732</v>
      </c>
      <c r="C53" s="15">
        <v>6</v>
      </c>
      <c r="D53" s="15">
        <v>4</v>
      </c>
      <c r="E53" s="15">
        <v>2</v>
      </c>
      <c r="F53" s="15">
        <v>81</v>
      </c>
      <c r="G53" s="15">
        <v>65</v>
      </c>
      <c r="H53" s="15">
        <v>16</v>
      </c>
      <c r="I53" s="15">
        <v>2</v>
      </c>
      <c r="J53" s="15">
        <v>0</v>
      </c>
      <c r="K53" s="15">
        <v>750</v>
      </c>
      <c r="L53" s="15">
        <v>18</v>
      </c>
      <c r="M53" s="58">
        <v>2.4590163933999997E-2</v>
      </c>
    </row>
    <row r="54" spans="1:13" x14ac:dyDescent="0.2">
      <c r="A54" s="6" t="s">
        <v>45</v>
      </c>
      <c r="B54" s="15">
        <v>2913</v>
      </c>
      <c r="C54" s="15">
        <v>12</v>
      </c>
      <c r="D54" s="15">
        <v>16</v>
      </c>
      <c r="E54" s="15">
        <v>-4</v>
      </c>
      <c r="F54" s="15">
        <v>268</v>
      </c>
      <c r="G54" s="15">
        <v>266</v>
      </c>
      <c r="H54" s="15">
        <v>2</v>
      </c>
      <c r="I54" s="15">
        <v>7</v>
      </c>
      <c r="J54" s="15">
        <v>-10</v>
      </c>
      <c r="K54" s="15">
        <v>2901</v>
      </c>
      <c r="L54" s="15">
        <v>-12</v>
      </c>
      <c r="M54" s="58">
        <v>-4.1194644699999996E-3</v>
      </c>
    </row>
    <row r="55" spans="1:13" x14ac:dyDescent="0.2">
      <c r="A55" s="6" t="s">
        <v>96</v>
      </c>
      <c r="B55" s="15">
        <v>4926</v>
      </c>
      <c r="C55" s="15">
        <v>34</v>
      </c>
      <c r="D55" s="15">
        <v>46</v>
      </c>
      <c r="E55" s="15">
        <v>-12</v>
      </c>
      <c r="F55" s="15">
        <v>608</v>
      </c>
      <c r="G55" s="15">
        <v>525</v>
      </c>
      <c r="H55" s="15">
        <v>83</v>
      </c>
      <c r="I55" s="15">
        <v>16</v>
      </c>
      <c r="J55" s="15">
        <v>0</v>
      </c>
      <c r="K55" s="15">
        <v>4997</v>
      </c>
      <c r="L55" s="15">
        <v>71</v>
      </c>
      <c r="M55" s="58">
        <v>1.4413317093E-2</v>
      </c>
    </row>
    <row r="56" spans="1:13" x14ac:dyDescent="0.2">
      <c r="A56" s="6" t="s">
        <v>46</v>
      </c>
      <c r="B56" s="15">
        <v>706</v>
      </c>
      <c r="C56" s="15">
        <v>3</v>
      </c>
      <c r="D56" s="15">
        <v>5</v>
      </c>
      <c r="E56" s="15">
        <v>-2</v>
      </c>
      <c r="F56" s="15">
        <v>64</v>
      </c>
      <c r="G56" s="15">
        <v>53</v>
      </c>
      <c r="H56" s="15">
        <v>11</v>
      </c>
      <c r="I56" s="15">
        <v>1</v>
      </c>
      <c r="J56" s="15">
        <v>-2</v>
      </c>
      <c r="K56" s="15">
        <v>713</v>
      </c>
      <c r="L56" s="15">
        <v>7</v>
      </c>
      <c r="M56" s="58">
        <v>9.9150141640000009E-3</v>
      </c>
    </row>
    <row r="57" spans="1:13" x14ac:dyDescent="0.2">
      <c r="A57" s="6" t="s">
        <v>97</v>
      </c>
      <c r="B57" s="15">
        <v>708</v>
      </c>
      <c r="C57" s="15">
        <v>3</v>
      </c>
      <c r="D57" s="15">
        <v>6</v>
      </c>
      <c r="E57" s="15">
        <v>-3</v>
      </c>
      <c r="F57" s="15">
        <v>73</v>
      </c>
      <c r="G57" s="15">
        <v>64</v>
      </c>
      <c r="H57" s="15">
        <v>9</v>
      </c>
      <c r="I57" s="15">
        <v>0</v>
      </c>
      <c r="J57" s="15">
        <v>-6</v>
      </c>
      <c r="K57" s="15">
        <v>708</v>
      </c>
      <c r="L57" s="15">
        <v>0</v>
      </c>
      <c r="M57" s="58">
        <v>0</v>
      </c>
    </row>
    <row r="58" spans="1:13" x14ac:dyDescent="0.2">
      <c r="A58" s="6" t="s">
        <v>47</v>
      </c>
      <c r="B58" s="15">
        <v>1089</v>
      </c>
      <c r="C58" s="15">
        <v>10</v>
      </c>
      <c r="D58" s="15">
        <v>10</v>
      </c>
      <c r="E58" s="15">
        <v>0</v>
      </c>
      <c r="F58" s="15">
        <v>133</v>
      </c>
      <c r="G58" s="15">
        <v>103</v>
      </c>
      <c r="H58" s="15">
        <v>30</v>
      </c>
      <c r="I58" s="15">
        <v>1</v>
      </c>
      <c r="J58" s="15">
        <v>5</v>
      </c>
      <c r="K58" s="15">
        <v>1124</v>
      </c>
      <c r="L58" s="15">
        <v>35</v>
      </c>
      <c r="M58" s="58">
        <v>3.2139577593999998E-2</v>
      </c>
    </row>
    <row r="59" spans="1:13" x14ac:dyDescent="0.2">
      <c r="A59" s="6" t="s">
        <v>48</v>
      </c>
      <c r="B59" s="15">
        <v>1218</v>
      </c>
      <c r="C59" s="15">
        <v>5</v>
      </c>
      <c r="D59" s="15">
        <v>9</v>
      </c>
      <c r="E59" s="15">
        <v>-4</v>
      </c>
      <c r="F59" s="15">
        <v>161</v>
      </c>
      <c r="G59" s="15">
        <v>126</v>
      </c>
      <c r="H59" s="15">
        <v>35</v>
      </c>
      <c r="I59" s="15">
        <v>0</v>
      </c>
      <c r="J59" s="15">
        <v>-25</v>
      </c>
      <c r="K59" s="15">
        <v>1224</v>
      </c>
      <c r="L59" s="15">
        <v>6</v>
      </c>
      <c r="M59" s="58">
        <v>4.9261083739999996E-3</v>
      </c>
    </row>
    <row r="60" spans="1:13" x14ac:dyDescent="0.2">
      <c r="A60" s="6" t="s">
        <v>98</v>
      </c>
      <c r="B60" s="15">
        <v>1578</v>
      </c>
      <c r="C60" s="15">
        <v>10</v>
      </c>
      <c r="D60" s="15">
        <v>16</v>
      </c>
      <c r="E60" s="15">
        <v>-6</v>
      </c>
      <c r="F60" s="15">
        <v>79</v>
      </c>
      <c r="G60" s="15">
        <v>55</v>
      </c>
      <c r="H60" s="15">
        <v>24</v>
      </c>
      <c r="I60" s="15">
        <v>3</v>
      </c>
      <c r="J60" s="15">
        <v>-5</v>
      </c>
      <c r="K60" s="15">
        <v>1591</v>
      </c>
      <c r="L60" s="15">
        <v>13</v>
      </c>
      <c r="M60" s="58">
        <v>8.2382762990000011E-3</v>
      </c>
    </row>
    <row r="61" spans="1:13" x14ac:dyDescent="0.2">
      <c r="A61" s="5" t="str">
        <f>VLOOKUP("&lt;Zeilentitel_8&gt;",Uebersetzungen!$B$3:$E$105,Uebersetzungen!$B$2+1,FALSE)</f>
        <v>Region Moesa</v>
      </c>
      <c r="B61" s="8">
        <v>9230</v>
      </c>
      <c r="C61" s="8">
        <v>65</v>
      </c>
      <c r="D61" s="8">
        <v>115</v>
      </c>
      <c r="E61" s="8">
        <v>-50</v>
      </c>
      <c r="F61" s="8">
        <v>765</v>
      </c>
      <c r="G61" s="8">
        <v>583</v>
      </c>
      <c r="H61" s="8">
        <v>182</v>
      </c>
      <c r="I61" s="8">
        <v>30</v>
      </c>
      <c r="J61" s="8">
        <v>-11</v>
      </c>
      <c r="K61" s="8">
        <v>9351</v>
      </c>
      <c r="L61" s="8">
        <v>121</v>
      </c>
      <c r="M61" s="56">
        <v>1.3109425785E-2</v>
      </c>
    </row>
    <row r="62" spans="1:13" x14ac:dyDescent="0.2">
      <c r="A62" s="6" t="s">
        <v>49</v>
      </c>
      <c r="B62" s="15">
        <v>91</v>
      </c>
      <c r="C62" s="15">
        <v>0</v>
      </c>
      <c r="D62" s="15">
        <v>1</v>
      </c>
      <c r="E62" s="15">
        <v>-1</v>
      </c>
      <c r="F62" s="15">
        <v>9</v>
      </c>
      <c r="G62" s="15">
        <v>8</v>
      </c>
      <c r="H62" s="15">
        <v>1</v>
      </c>
      <c r="I62" s="15">
        <v>0</v>
      </c>
      <c r="J62" s="15">
        <v>0</v>
      </c>
      <c r="K62" s="15">
        <v>91</v>
      </c>
      <c r="L62" s="15">
        <v>0</v>
      </c>
      <c r="M62" s="58">
        <v>0</v>
      </c>
    </row>
    <row r="63" spans="1:13" x14ac:dyDescent="0.2">
      <c r="A63" s="6" t="s">
        <v>50</v>
      </c>
      <c r="B63" s="15">
        <v>262</v>
      </c>
      <c r="C63" s="15">
        <v>1</v>
      </c>
      <c r="D63" s="15">
        <v>3</v>
      </c>
      <c r="E63" s="15">
        <v>-2</v>
      </c>
      <c r="F63" s="15">
        <v>14</v>
      </c>
      <c r="G63" s="15">
        <v>18</v>
      </c>
      <c r="H63" s="15">
        <v>-4</v>
      </c>
      <c r="I63" s="15">
        <v>0</v>
      </c>
      <c r="J63" s="15">
        <v>-2</v>
      </c>
      <c r="K63" s="15">
        <v>254</v>
      </c>
      <c r="L63" s="15">
        <v>-8</v>
      </c>
      <c r="M63" s="58">
        <v>-3.053435115E-2</v>
      </c>
    </row>
    <row r="64" spans="1:13" x14ac:dyDescent="0.2">
      <c r="A64" s="6" t="s">
        <v>51</v>
      </c>
      <c r="B64" s="15">
        <v>161</v>
      </c>
      <c r="C64" s="15">
        <v>0</v>
      </c>
      <c r="D64" s="15">
        <v>2</v>
      </c>
      <c r="E64" s="15">
        <v>-2</v>
      </c>
      <c r="F64" s="15">
        <v>22</v>
      </c>
      <c r="G64" s="15">
        <v>14</v>
      </c>
      <c r="H64" s="15">
        <v>8</v>
      </c>
      <c r="I64" s="15">
        <v>0</v>
      </c>
      <c r="J64" s="15">
        <v>1</v>
      </c>
      <c r="K64" s="15">
        <v>168</v>
      </c>
      <c r="L64" s="15">
        <v>7</v>
      </c>
      <c r="M64" s="58">
        <v>4.3478260869999993E-2</v>
      </c>
    </row>
    <row r="65" spans="1:13" x14ac:dyDescent="0.2">
      <c r="A65" s="6" t="s">
        <v>52</v>
      </c>
      <c r="B65" s="15">
        <v>119</v>
      </c>
      <c r="C65" s="15">
        <v>1</v>
      </c>
      <c r="D65" s="15">
        <v>2</v>
      </c>
      <c r="E65" s="15">
        <v>-1</v>
      </c>
      <c r="F65" s="15">
        <v>5</v>
      </c>
      <c r="G65" s="15">
        <v>9</v>
      </c>
      <c r="H65" s="15">
        <v>-4</v>
      </c>
      <c r="I65" s="15">
        <v>0</v>
      </c>
      <c r="J65" s="15">
        <v>-1</v>
      </c>
      <c r="K65" s="15">
        <v>113</v>
      </c>
      <c r="L65" s="15">
        <v>-6</v>
      </c>
      <c r="M65" s="58">
        <v>-5.0420168070000007E-2</v>
      </c>
    </row>
    <row r="66" spans="1:13" x14ac:dyDescent="0.2">
      <c r="A66" s="6" t="s">
        <v>53</v>
      </c>
      <c r="B66" s="15">
        <v>850</v>
      </c>
      <c r="C66" s="15">
        <v>4</v>
      </c>
      <c r="D66" s="15">
        <v>10</v>
      </c>
      <c r="E66" s="15">
        <v>-6</v>
      </c>
      <c r="F66" s="15">
        <v>69</v>
      </c>
      <c r="G66" s="15">
        <v>44</v>
      </c>
      <c r="H66" s="15">
        <v>25</v>
      </c>
      <c r="I66" s="15">
        <v>2</v>
      </c>
      <c r="J66" s="15">
        <v>-3</v>
      </c>
      <c r="K66" s="15">
        <v>866</v>
      </c>
      <c r="L66" s="15">
        <v>16</v>
      </c>
      <c r="M66" s="58">
        <v>1.8823529411999999E-2</v>
      </c>
    </row>
    <row r="67" spans="1:13" x14ac:dyDescent="0.2">
      <c r="A67" s="6" t="s">
        <v>54</v>
      </c>
      <c r="B67" s="15">
        <v>1420</v>
      </c>
      <c r="C67" s="15">
        <v>9</v>
      </c>
      <c r="D67" s="15">
        <v>31</v>
      </c>
      <c r="E67" s="15">
        <v>-22</v>
      </c>
      <c r="F67" s="15">
        <v>81</v>
      </c>
      <c r="G67" s="15">
        <v>60</v>
      </c>
      <c r="H67" s="15">
        <v>21</v>
      </c>
      <c r="I67" s="15">
        <v>7</v>
      </c>
      <c r="J67" s="15">
        <v>-5</v>
      </c>
      <c r="K67" s="15">
        <v>1414</v>
      </c>
      <c r="L67" s="15">
        <v>-6</v>
      </c>
      <c r="M67" s="58">
        <v>-4.2253521100000004E-3</v>
      </c>
    </row>
    <row r="68" spans="1:13" x14ac:dyDescent="0.2">
      <c r="A68" s="6" t="s">
        <v>55</v>
      </c>
      <c r="B68" s="15">
        <v>332</v>
      </c>
      <c r="C68" s="15">
        <v>2</v>
      </c>
      <c r="D68" s="15">
        <v>7</v>
      </c>
      <c r="E68" s="15">
        <v>-5</v>
      </c>
      <c r="F68" s="15">
        <v>20</v>
      </c>
      <c r="G68" s="15">
        <v>24</v>
      </c>
      <c r="H68" s="15">
        <v>-4</v>
      </c>
      <c r="I68" s="15">
        <v>0</v>
      </c>
      <c r="J68" s="15">
        <v>1</v>
      </c>
      <c r="K68" s="15">
        <v>324</v>
      </c>
      <c r="L68" s="15">
        <v>-8</v>
      </c>
      <c r="M68" s="58">
        <v>-2.4096385539999998E-2</v>
      </c>
    </row>
    <row r="69" spans="1:13" x14ac:dyDescent="0.2">
      <c r="A69" s="6" t="s">
        <v>56</v>
      </c>
      <c r="B69" s="15">
        <v>691</v>
      </c>
      <c r="C69" s="15">
        <v>4</v>
      </c>
      <c r="D69" s="15">
        <v>4</v>
      </c>
      <c r="E69" s="15">
        <v>0</v>
      </c>
      <c r="F69" s="15">
        <v>64</v>
      </c>
      <c r="G69" s="15">
        <v>37</v>
      </c>
      <c r="H69" s="15">
        <v>27</v>
      </c>
      <c r="I69" s="15">
        <v>0</v>
      </c>
      <c r="J69" s="15">
        <v>2</v>
      </c>
      <c r="K69" s="15">
        <v>720</v>
      </c>
      <c r="L69" s="15">
        <v>29</v>
      </c>
      <c r="M69" s="58">
        <v>4.1968162083999998E-2</v>
      </c>
    </row>
    <row r="70" spans="1:13" x14ac:dyDescent="0.2">
      <c r="A70" s="6" t="s">
        <v>57</v>
      </c>
      <c r="B70" s="15">
        <v>1556</v>
      </c>
      <c r="C70" s="15">
        <v>10</v>
      </c>
      <c r="D70" s="15">
        <v>16</v>
      </c>
      <c r="E70" s="15">
        <v>-6</v>
      </c>
      <c r="F70" s="15">
        <v>153</v>
      </c>
      <c r="G70" s="15">
        <v>120</v>
      </c>
      <c r="H70" s="15">
        <v>33</v>
      </c>
      <c r="I70" s="15">
        <v>3</v>
      </c>
      <c r="J70" s="15">
        <v>-3</v>
      </c>
      <c r="K70" s="15">
        <v>1580</v>
      </c>
      <c r="L70" s="15">
        <v>24</v>
      </c>
      <c r="M70" s="58">
        <v>1.5424164523999999E-2</v>
      </c>
    </row>
    <row r="71" spans="1:13" x14ac:dyDescent="0.2">
      <c r="A71" s="6" t="s">
        <v>99</v>
      </c>
      <c r="B71" s="15">
        <v>2625</v>
      </c>
      <c r="C71" s="15">
        <v>18</v>
      </c>
      <c r="D71" s="15">
        <v>31</v>
      </c>
      <c r="E71" s="15">
        <v>-13</v>
      </c>
      <c r="F71" s="15">
        <v>209</v>
      </c>
      <c r="G71" s="15">
        <v>164</v>
      </c>
      <c r="H71" s="15">
        <v>45</v>
      </c>
      <c r="I71" s="15">
        <v>14</v>
      </c>
      <c r="J71" s="15">
        <v>-1</v>
      </c>
      <c r="K71" s="15">
        <v>2656</v>
      </c>
      <c r="L71" s="15">
        <v>31</v>
      </c>
      <c r="M71" s="58">
        <v>1.180952381E-2</v>
      </c>
    </row>
    <row r="72" spans="1:13" x14ac:dyDescent="0.2">
      <c r="A72" s="6" t="s">
        <v>58</v>
      </c>
      <c r="B72" s="15">
        <v>912</v>
      </c>
      <c r="C72" s="15">
        <v>15</v>
      </c>
      <c r="D72" s="15">
        <v>6</v>
      </c>
      <c r="E72" s="15">
        <v>9</v>
      </c>
      <c r="F72" s="15">
        <v>103</v>
      </c>
      <c r="G72" s="15">
        <v>63</v>
      </c>
      <c r="H72" s="15">
        <v>40</v>
      </c>
      <c r="I72" s="15">
        <v>4</v>
      </c>
      <c r="J72" s="15">
        <v>0</v>
      </c>
      <c r="K72" s="15">
        <v>961</v>
      </c>
      <c r="L72" s="15">
        <v>49</v>
      </c>
      <c r="M72" s="58">
        <v>5.3728070174999996E-2</v>
      </c>
    </row>
    <row r="73" spans="1:13" x14ac:dyDescent="0.2">
      <c r="A73" s="6" t="s">
        <v>100</v>
      </c>
      <c r="B73" s="15">
        <v>211</v>
      </c>
      <c r="C73" s="15">
        <v>1</v>
      </c>
      <c r="D73" s="15">
        <v>2</v>
      </c>
      <c r="E73" s="15">
        <v>-1</v>
      </c>
      <c r="F73" s="15">
        <v>16</v>
      </c>
      <c r="G73" s="15">
        <v>22</v>
      </c>
      <c r="H73" s="15">
        <v>-6</v>
      </c>
      <c r="I73" s="15">
        <v>0</v>
      </c>
      <c r="J73" s="15">
        <v>0</v>
      </c>
      <c r="K73" s="15">
        <v>204</v>
      </c>
      <c r="L73" s="15">
        <v>-7</v>
      </c>
      <c r="M73" s="58">
        <v>-3.3175355449999999E-2</v>
      </c>
    </row>
    <row r="74" spans="1:13" x14ac:dyDescent="0.2">
      <c r="A74" s="5" t="str">
        <f>VLOOKUP("&lt;Zeilentitel_9&gt;",Uebersetzungen!$B$3:$E$105,Uebersetzungen!$B$2+1,FALSE)</f>
        <v>Region Plessur</v>
      </c>
      <c r="B74" s="8">
        <v>44532</v>
      </c>
      <c r="C74" s="8">
        <v>346</v>
      </c>
      <c r="D74" s="8">
        <v>445</v>
      </c>
      <c r="E74" s="8">
        <v>-99</v>
      </c>
      <c r="F74" s="8">
        <v>3472</v>
      </c>
      <c r="G74" s="8">
        <v>3150</v>
      </c>
      <c r="H74" s="8">
        <v>322</v>
      </c>
      <c r="I74" s="8">
        <v>144</v>
      </c>
      <c r="J74" s="8">
        <v>4</v>
      </c>
      <c r="K74" s="8">
        <v>44759</v>
      </c>
      <c r="L74" s="8">
        <v>227</v>
      </c>
      <c r="M74" s="56">
        <v>5.097458008E-3</v>
      </c>
    </row>
    <row r="75" spans="1:13" x14ac:dyDescent="0.2">
      <c r="A75" s="6" t="s">
        <v>66</v>
      </c>
      <c r="B75" s="15">
        <v>38949</v>
      </c>
      <c r="C75" s="15">
        <v>303</v>
      </c>
      <c r="D75" s="15">
        <v>386</v>
      </c>
      <c r="E75" s="15">
        <v>-83</v>
      </c>
      <c r="F75" s="15">
        <v>2592</v>
      </c>
      <c r="G75" s="15">
        <v>2275</v>
      </c>
      <c r="H75" s="15">
        <v>317</v>
      </c>
      <c r="I75" s="15">
        <v>134</v>
      </c>
      <c r="J75" s="15">
        <v>-6</v>
      </c>
      <c r="K75" s="15">
        <v>39177</v>
      </c>
      <c r="L75" s="15">
        <v>228</v>
      </c>
      <c r="M75" s="58">
        <v>5.853808827E-3</v>
      </c>
    </row>
    <row r="76" spans="1:13" x14ac:dyDescent="0.2">
      <c r="A76" s="6" t="s">
        <v>67</v>
      </c>
      <c r="B76" s="15">
        <v>2147</v>
      </c>
      <c r="C76" s="15">
        <v>17</v>
      </c>
      <c r="D76" s="15">
        <v>21</v>
      </c>
      <c r="E76" s="15">
        <v>-4</v>
      </c>
      <c r="F76" s="15">
        <v>412</v>
      </c>
      <c r="G76" s="15">
        <v>452</v>
      </c>
      <c r="H76" s="15">
        <v>-40</v>
      </c>
      <c r="I76" s="15">
        <v>1</v>
      </c>
      <c r="J76" s="15">
        <v>11</v>
      </c>
      <c r="K76" s="15">
        <v>2114</v>
      </c>
      <c r="L76" s="15">
        <v>-33</v>
      </c>
      <c r="M76" s="58">
        <v>-1.5370284119999999E-2</v>
      </c>
    </row>
    <row r="77" spans="1:13" x14ac:dyDescent="0.2">
      <c r="A77" s="6" t="s">
        <v>68</v>
      </c>
      <c r="B77" s="15">
        <v>3143</v>
      </c>
      <c r="C77" s="15">
        <v>25</v>
      </c>
      <c r="D77" s="15">
        <v>38</v>
      </c>
      <c r="E77" s="15">
        <v>-13</v>
      </c>
      <c r="F77" s="15">
        <v>436</v>
      </c>
      <c r="G77" s="15">
        <v>406</v>
      </c>
      <c r="H77" s="15">
        <v>30</v>
      </c>
      <c r="I77" s="15">
        <v>9</v>
      </c>
      <c r="J77" s="15">
        <v>-1</v>
      </c>
      <c r="K77" s="15">
        <v>3159</v>
      </c>
      <c r="L77" s="15">
        <v>16</v>
      </c>
      <c r="M77" s="58">
        <v>5.0906776959999999E-3</v>
      </c>
    </row>
    <row r="78" spans="1:13" x14ac:dyDescent="0.2">
      <c r="A78" s="6" t="s">
        <v>69</v>
      </c>
      <c r="B78" s="15">
        <v>293</v>
      </c>
      <c r="C78" s="15">
        <v>1</v>
      </c>
      <c r="D78" s="15">
        <v>0</v>
      </c>
      <c r="E78" s="15">
        <v>1</v>
      </c>
      <c r="F78" s="15">
        <v>32</v>
      </c>
      <c r="G78" s="15">
        <v>17</v>
      </c>
      <c r="H78" s="15">
        <v>15</v>
      </c>
      <c r="I78" s="15">
        <v>0</v>
      </c>
      <c r="J78" s="15">
        <v>0</v>
      </c>
      <c r="K78" s="15">
        <v>309</v>
      </c>
      <c r="L78" s="15">
        <v>16</v>
      </c>
      <c r="M78" s="58">
        <v>5.4607508532000006E-2</v>
      </c>
    </row>
    <row r="79" spans="1:13" x14ac:dyDescent="0.2">
      <c r="A79" s="5" t="str">
        <f>VLOOKUP("&lt;Zeilentitel_10&gt;",Uebersetzungen!$B$3:$E$105,Uebersetzungen!$B$2+1,FALSE)</f>
        <v>Region Prättigau/Davos</v>
      </c>
      <c r="B79" s="8">
        <v>26554</v>
      </c>
      <c r="C79" s="8">
        <v>197</v>
      </c>
      <c r="D79" s="8">
        <v>239</v>
      </c>
      <c r="E79" s="8">
        <v>-42</v>
      </c>
      <c r="F79" s="8">
        <v>2251</v>
      </c>
      <c r="G79" s="8">
        <v>2111</v>
      </c>
      <c r="H79" s="8">
        <v>140</v>
      </c>
      <c r="I79" s="8">
        <v>34</v>
      </c>
      <c r="J79" s="8">
        <v>35</v>
      </c>
      <c r="K79" s="8">
        <v>26687</v>
      </c>
      <c r="L79" s="8">
        <v>133</v>
      </c>
      <c r="M79" s="56">
        <v>5.008661595E-3</v>
      </c>
    </row>
    <row r="80" spans="1:13" x14ac:dyDescent="0.2">
      <c r="A80" s="6" t="s">
        <v>60</v>
      </c>
      <c r="B80" s="15">
        <v>10800</v>
      </c>
      <c r="C80" s="15">
        <v>70</v>
      </c>
      <c r="D80" s="15">
        <v>93</v>
      </c>
      <c r="E80" s="15">
        <v>-23</v>
      </c>
      <c r="F80" s="15">
        <v>970</v>
      </c>
      <c r="G80" s="15">
        <v>997</v>
      </c>
      <c r="H80" s="15">
        <v>-27</v>
      </c>
      <c r="I80" s="15">
        <v>18</v>
      </c>
      <c r="J80" s="15">
        <v>24</v>
      </c>
      <c r="K80" s="15">
        <v>10774</v>
      </c>
      <c r="L80" s="15">
        <v>-26</v>
      </c>
      <c r="M80" s="58">
        <v>-2.40740741E-3</v>
      </c>
    </row>
    <row r="81" spans="1:13" x14ac:dyDescent="0.2">
      <c r="A81" s="6" t="s">
        <v>61</v>
      </c>
      <c r="B81" s="15">
        <v>618</v>
      </c>
      <c r="C81" s="15">
        <v>10</v>
      </c>
      <c r="D81" s="15">
        <v>4</v>
      </c>
      <c r="E81" s="15">
        <v>6</v>
      </c>
      <c r="F81" s="15">
        <v>54</v>
      </c>
      <c r="G81" s="15">
        <v>51</v>
      </c>
      <c r="H81" s="15">
        <v>3</v>
      </c>
      <c r="I81" s="15">
        <v>0</v>
      </c>
      <c r="J81" s="15">
        <v>-1</v>
      </c>
      <c r="K81" s="15">
        <v>626</v>
      </c>
      <c r="L81" s="15">
        <v>8</v>
      </c>
      <c r="M81" s="58">
        <v>1.2944983819E-2</v>
      </c>
    </row>
    <row r="82" spans="1:13" x14ac:dyDescent="0.2">
      <c r="A82" s="6" t="s">
        <v>62</v>
      </c>
      <c r="B82" s="15">
        <v>203</v>
      </c>
      <c r="C82" s="15">
        <v>1</v>
      </c>
      <c r="D82" s="15">
        <v>1</v>
      </c>
      <c r="E82" s="15">
        <v>0</v>
      </c>
      <c r="F82" s="15">
        <v>18</v>
      </c>
      <c r="G82" s="15">
        <v>18</v>
      </c>
      <c r="H82" s="15">
        <v>0</v>
      </c>
      <c r="I82" s="15">
        <v>0</v>
      </c>
      <c r="J82" s="15">
        <v>0</v>
      </c>
      <c r="K82" s="15">
        <v>203</v>
      </c>
      <c r="L82" s="15">
        <v>0</v>
      </c>
      <c r="M82" s="58">
        <v>0</v>
      </c>
    </row>
    <row r="83" spans="1:13" x14ac:dyDescent="0.2">
      <c r="A83" s="6" t="s">
        <v>63</v>
      </c>
      <c r="B83" s="15">
        <v>1145</v>
      </c>
      <c r="C83" s="15">
        <v>8</v>
      </c>
      <c r="D83" s="15">
        <v>7</v>
      </c>
      <c r="E83" s="15">
        <v>1</v>
      </c>
      <c r="F83" s="15">
        <v>94</v>
      </c>
      <c r="G83" s="15">
        <v>67</v>
      </c>
      <c r="H83" s="15">
        <v>27</v>
      </c>
      <c r="I83" s="15">
        <v>2</v>
      </c>
      <c r="J83" s="15">
        <v>-9</v>
      </c>
      <c r="K83" s="15">
        <v>1164</v>
      </c>
      <c r="L83" s="15">
        <v>19</v>
      </c>
      <c r="M83" s="58">
        <v>1.6593886463000002E-2</v>
      </c>
    </row>
    <row r="84" spans="1:13" x14ac:dyDescent="0.2">
      <c r="A84" s="6" t="s">
        <v>101</v>
      </c>
      <c r="B84" s="15">
        <v>4473</v>
      </c>
      <c r="C84" s="15">
        <v>33</v>
      </c>
      <c r="D84" s="15">
        <v>54</v>
      </c>
      <c r="E84" s="15">
        <v>-21</v>
      </c>
      <c r="F84" s="15">
        <v>330</v>
      </c>
      <c r="G84" s="15">
        <v>307</v>
      </c>
      <c r="H84" s="15">
        <v>23</v>
      </c>
      <c r="I84" s="15">
        <v>7</v>
      </c>
      <c r="J84" s="15">
        <v>3</v>
      </c>
      <c r="K84" s="15">
        <v>4478</v>
      </c>
      <c r="L84" s="15">
        <v>5</v>
      </c>
      <c r="M84" s="58">
        <v>1.1178180189999999E-3</v>
      </c>
    </row>
    <row r="85" spans="1:13" x14ac:dyDescent="0.2">
      <c r="A85" s="6" t="s">
        <v>90</v>
      </c>
      <c r="B85" s="15">
        <v>228</v>
      </c>
      <c r="C85" s="15">
        <v>0</v>
      </c>
      <c r="D85" s="15">
        <v>0</v>
      </c>
      <c r="E85" s="15">
        <v>0</v>
      </c>
      <c r="F85" s="15">
        <v>16</v>
      </c>
      <c r="G85" s="15">
        <v>21</v>
      </c>
      <c r="H85" s="15">
        <v>-5</v>
      </c>
      <c r="I85" s="15">
        <v>0</v>
      </c>
      <c r="J85" s="15">
        <v>1</v>
      </c>
      <c r="K85" s="15">
        <v>224</v>
      </c>
      <c r="L85" s="15">
        <v>-4</v>
      </c>
      <c r="M85" s="58">
        <v>-1.754385965E-2</v>
      </c>
    </row>
    <row r="86" spans="1:13" x14ac:dyDescent="0.2">
      <c r="A86" s="6" t="s">
        <v>64</v>
      </c>
      <c r="B86" s="15">
        <v>920</v>
      </c>
      <c r="C86" s="15">
        <v>6</v>
      </c>
      <c r="D86" s="15">
        <v>8</v>
      </c>
      <c r="E86" s="15">
        <v>-2</v>
      </c>
      <c r="F86" s="15">
        <v>71</v>
      </c>
      <c r="G86" s="15">
        <v>84</v>
      </c>
      <c r="H86" s="15">
        <v>-13</v>
      </c>
      <c r="I86" s="15">
        <v>0</v>
      </c>
      <c r="J86" s="15">
        <v>5</v>
      </c>
      <c r="K86" s="15">
        <v>910</v>
      </c>
      <c r="L86" s="15">
        <v>-10</v>
      </c>
      <c r="M86" s="58">
        <v>-1.0869565219999999E-2</v>
      </c>
    </row>
    <row r="87" spans="1:13" x14ac:dyDescent="0.2">
      <c r="A87" s="6" t="s">
        <v>65</v>
      </c>
      <c r="B87" s="15">
        <v>1625</v>
      </c>
      <c r="C87" s="15">
        <v>12</v>
      </c>
      <c r="D87" s="15">
        <v>11</v>
      </c>
      <c r="E87" s="15">
        <v>1</v>
      </c>
      <c r="F87" s="15">
        <v>168</v>
      </c>
      <c r="G87" s="15">
        <v>106</v>
      </c>
      <c r="H87" s="15">
        <v>62</v>
      </c>
      <c r="I87" s="15">
        <v>0</v>
      </c>
      <c r="J87" s="15">
        <v>1</v>
      </c>
      <c r="K87" s="15">
        <v>1689</v>
      </c>
      <c r="L87" s="15">
        <v>64</v>
      </c>
      <c r="M87" s="58">
        <v>3.9384615385000002E-2</v>
      </c>
    </row>
    <row r="88" spans="1:13" x14ac:dyDescent="0.2">
      <c r="A88" s="6" t="s">
        <v>78</v>
      </c>
      <c r="B88" s="15">
        <v>2161</v>
      </c>
      <c r="C88" s="15">
        <v>18</v>
      </c>
      <c r="D88" s="15">
        <v>17</v>
      </c>
      <c r="E88" s="15">
        <v>1</v>
      </c>
      <c r="F88" s="15">
        <v>154</v>
      </c>
      <c r="G88" s="15">
        <v>154</v>
      </c>
      <c r="H88" s="15">
        <v>0</v>
      </c>
      <c r="I88" s="15">
        <v>0</v>
      </c>
      <c r="J88" s="15">
        <v>14</v>
      </c>
      <c r="K88" s="15">
        <v>2176</v>
      </c>
      <c r="L88" s="15">
        <v>15</v>
      </c>
      <c r="M88" s="58">
        <v>6.9412309120000003E-3</v>
      </c>
    </row>
    <row r="89" spans="1:13" x14ac:dyDescent="0.2">
      <c r="A89" s="6" t="s">
        <v>79</v>
      </c>
      <c r="B89" s="15">
        <v>2951</v>
      </c>
      <c r="C89" s="15">
        <v>23</v>
      </c>
      <c r="D89" s="15">
        <v>31</v>
      </c>
      <c r="E89" s="15">
        <v>-8</v>
      </c>
      <c r="F89" s="15">
        <v>243</v>
      </c>
      <c r="G89" s="15">
        <v>187</v>
      </c>
      <c r="H89" s="15">
        <v>56</v>
      </c>
      <c r="I89" s="15">
        <v>4</v>
      </c>
      <c r="J89" s="15">
        <v>-6</v>
      </c>
      <c r="K89" s="15">
        <v>2993</v>
      </c>
      <c r="L89" s="15">
        <v>42</v>
      </c>
      <c r="M89" s="58">
        <v>1.4232463572E-2</v>
      </c>
    </row>
    <row r="90" spans="1:13" x14ac:dyDescent="0.2">
      <c r="A90" s="6" t="s">
        <v>80</v>
      </c>
      <c r="B90" s="15">
        <v>1430</v>
      </c>
      <c r="C90" s="15">
        <v>16</v>
      </c>
      <c r="D90" s="15">
        <v>13</v>
      </c>
      <c r="E90" s="15">
        <v>3</v>
      </c>
      <c r="F90" s="15">
        <v>133</v>
      </c>
      <c r="G90" s="15">
        <v>119</v>
      </c>
      <c r="H90" s="15">
        <v>14</v>
      </c>
      <c r="I90" s="15">
        <v>3</v>
      </c>
      <c r="J90" s="15">
        <v>3</v>
      </c>
      <c r="K90" s="15">
        <v>1450</v>
      </c>
      <c r="L90" s="15">
        <v>20</v>
      </c>
      <c r="M90" s="58">
        <v>1.3986013986000001E-2</v>
      </c>
    </row>
    <row r="91" spans="1:13" x14ac:dyDescent="0.2">
      <c r="A91" s="5" t="str">
        <f>VLOOKUP("&lt;Zeilentitel_11&gt;",Uebersetzungen!$B$3:$E$105,Uebersetzungen!$B$2+1,FALSE)</f>
        <v>Region Surselva</v>
      </c>
      <c r="B91" s="8">
        <v>21804</v>
      </c>
      <c r="C91" s="8">
        <v>143</v>
      </c>
      <c r="D91" s="8">
        <v>214</v>
      </c>
      <c r="E91" s="8">
        <v>-71</v>
      </c>
      <c r="F91" s="8">
        <v>1546</v>
      </c>
      <c r="G91" s="8">
        <v>1409</v>
      </c>
      <c r="H91" s="8">
        <v>137</v>
      </c>
      <c r="I91" s="8">
        <v>34</v>
      </c>
      <c r="J91" s="8">
        <v>17</v>
      </c>
      <c r="K91" s="8">
        <v>21887</v>
      </c>
      <c r="L91" s="8">
        <v>83</v>
      </c>
      <c r="M91" s="56">
        <v>3.8066409829999996E-3</v>
      </c>
    </row>
    <row r="92" spans="1:13" x14ac:dyDescent="0.2">
      <c r="A92" s="6" t="s">
        <v>5</v>
      </c>
      <c r="B92" s="15">
        <v>627</v>
      </c>
      <c r="C92" s="15">
        <v>3</v>
      </c>
      <c r="D92" s="15">
        <v>8</v>
      </c>
      <c r="E92" s="15">
        <v>-5</v>
      </c>
      <c r="F92" s="15">
        <v>40</v>
      </c>
      <c r="G92" s="15">
        <v>29</v>
      </c>
      <c r="H92" s="15">
        <v>11</v>
      </c>
      <c r="I92" s="15">
        <v>1</v>
      </c>
      <c r="J92" s="15">
        <v>2</v>
      </c>
      <c r="K92" s="15">
        <v>635</v>
      </c>
      <c r="L92" s="15">
        <v>8</v>
      </c>
      <c r="M92" s="58">
        <v>1.2759170654E-2</v>
      </c>
    </row>
    <row r="93" spans="1:13" x14ac:dyDescent="0.2">
      <c r="A93" s="6" t="s">
        <v>6</v>
      </c>
      <c r="B93" s="15">
        <v>2112</v>
      </c>
      <c r="C93" s="15">
        <v>11</v>
      </c>
      <c r="D93" s="15">
        <v>15</v>
      </c>
      <c r="E93" s="15">
        <v>-4</v>
      </c>
      <c r="F93" s="15">
        <v>274</v>
      </c>
      <c r="G93" s="15">
        <v>280</v>
      </c>
      <c r="H93" s="15">
        <v>-6</v>
      </c>
      <c r="I93" s="15">
        <v>3</v>
      </c>
      <c r="J93" s="15">
        <v>0</v>
      </c>
      <c r="K93" s="15">
        <v>2102</v>
      </c>
      <c r="L93" s="15">
        <v>-10</v>
      </c>
      <c r="M93" s="58">
        <v>-4.7348484800000005E-3</v>
      </c>
    </row>
    <row r="94" spans="1:13" x14ac:dyDescent="0.2">
      <c r="A94" s="6" t="s">
        <v>7</v>
      </c>
      <c r="B94" s="15">
        <v>766</v>
      </c>
      <c r="C94" s="15">
        <v>3</v>
      </c>
      <c r="D94" s="15">
        <v>4</v>
      </c>
      <c r="E94" s="15">
        <v>-1</v>
      </c>
      <c r="F94" s="15">
        <v>41</v>
      </c>
      <c r="G94" s="15">
        <v>39</v>
      </c>
      <c r="H94" s="15">
        <v>2</v>
      </c>
      <c r="I94" s="15">
        <v>0</v>
      </c>
      <c r="J94" s="15">
        <v>2</v>
      </c>
      <c r="K94" s="15">
        <v>769</v>
      </c>
      <c r="L94" s="15">
        <v>3</v>
      </c>
      <c r="M94" s="58">
        <v>3.9164490860000003E-3</v>
      </c>
    </row>
    <row r="95" spans="1:13" x14ac:dyDescent="0.2">
      <c r="A95" s="6" t="s">
        <v>8</v>
      </c>
      <c r="B95" s="15">
        <v>612</v>
      </c>
      <c r="C95" s="15">
        <v>5</v>
      </c>
      <c r="D95" s="15">
        <v>2</v>
      </c>
      <c r="E95" s="15">
        <v>3</v>
      </c>
      <c r="F95" s="15">
        <v>51</v>
      </c>
      <c r="G95" s="15">
        <v>51</v>
      </c>
      <c r="H95" s="15">
        <v>0</v>
      </c>
      <c r="I95" s="15">
        <v>3</v>
      </c>
      <c r="J95" s="15">
        <v>1</v>
      </c>
      <c r="K95" s="15">
        <v>616</v>
      </c>
      <c r="L95" s="15">
        <v>4</v>
      </c>
      <c r="M95" s="58">
        <v>6.535947712E-3</v>
      </c>
    </row>
    <row r="96" spans="1:13" x14ac:dyDescent="0.2">
      <c r="A96" s="6" t="s">
        <v>9</v>
      </c>
      <c r="B96" s="15">
        <v>949</v>
      </c>
      <c r="C96" s="15">
        <v>11</v>
      </c>
      <c r="D96" s="15">
        <v>11</v>
      </c>
      <c r="E96" s="15">
        <v>0</v>
      </c>
      <c r="F96" s="15">
        <v>85</v>
      </c>
      <c r="G96" s="15">
        <v>77</v>
      </c>
      <c r="H96" s="15">
        <v>8</v>
      </c>
      <c r="I96" s="15">
        <v>0</v>
      </c>
      <c r="J96" s="15">
        <v>1</v>
      </c>
      <c r="K96" s="15">
        <v>958</v>
      </c>
      <c r="L96" s="15">
        <v>9</v>
      </c>
      <c r="M96" s="58">
        <v>9.4836670180000002E-3</v>
      </c>
    </row>
    <row r="97" spans="1:13" x14ac:dyDescent="0.2">
      <c r="A97" s="6" t="s">
        <v>10</v>
      </c>
      <c r="B97" s="15">
        <v>2072</v>
      </c>
      <c r="C97" s="15">
        <v>16</v>
      </c>
      <c r="D97" s="15">
        <v>27</v>
      </c>
      <c r="E97" s="15">
        <v>-11</v>
      </c>
      <c r="F97" s="15">
        <v>127</v>
      </c>
      <c r="G97" s="15">
        <v>113</v>
      </c>
      <c r="H97" s="15">
        <v>14</v>
      </c>
      <c r="I97" s="15">
        <v>1</v>
      </c>
      <c r="J97" s="15">
        <v>0</v>
      </c>
      <c r="K97" s="15">
        <v>2075</v>
      </c>
      <c r="L97" s="15">
        <v>3</v>
      </c>
      <c r="M97" s="58">
        <v>1.447876448E-3</v>
      </c>
    </row>
    <row r="98" spans="1:13" x14ac:dyDescent="0.2">
      <c r="A98" s="6" t="s">
        <v>11</v>
      </c>
      <c r="B98" s="15">
        <v>5030</v>
      </c>
      <c r="C98" s="15">
        <v>43</v>
      </c>
      <c r="D98" s="15">
        <v>48</v>
      </c>
      <c r="E98" s="15">
        <v>-5</v>
      </c>
      <c r="F98" s="15">
        <v>352</v>
      </c>
      <c r="G98" s="15">
        <v>306</v>
      </c>
      <c r="H98" s="15">
        <v>46</v>
      </c>
      <c r="I98" s="15">
        <v>18</v>
      </c>
      <c r="J98" s="15">
        <v>-4</v>
      </c>
      <c r="K98" s="15">
        <v>5067</v>
      </c>
      <c r="L98" s="15">
        <v>37</v>
      </c>
      <c r="M98" s="58">
        <v>7.3558648109999999E-3</v>
      </c>
    </row>
    <row r="99" spans="1:13" x14ac:dyDescent="0.2">
      <c r="A99" s="6" t="s">
        <v>22</v>
      </c>
      <c r="B99" s="15">
        <v>963</v>
      </c>
      <c r="C99" s="15">
        <v>6</v>
      </c>
      <c r="D99" s="15">
        <v>7</v>
      </c>
      <c r="E99" s="15">
        <v>-1</v>
      </c>
      <c r="F99" s="15">
        <v>38</v>
      </c>
      <c r="G99" s="15">
        <v>37</v>
      </c>
      <c r="H99" s="15">
        <v>1</v>
      </c>
      <c r="I99" s="15">
        <v>3</v>
      </c>
      <c r="J99" s="15">
        <v>1</v>
      </c>
      <c r="K99" s="15">
        <v>964</v>
      </c>
      <c r="L99" s="15">
        <v>1</v>
      </c>
      <c r="M99" s="58">
        <v>1.0384215989999999E-3</v>
      </c>
    </row>
    <row r="100" spans="1:13" x14ac:dyDescent="0.2">
      <c r="A100" s="6" t="s">
        <v>81</v>
      </c>
      <c r="B100" s="15">
        <v>1713</v>
      </c>
      <c r="C100" s="15">
        <v>13</v>
      </c>
      <c r="D100" s="15">
        <v>18</v>
      </c>
      <c r="E100" s="15">
        <v>-5</v>
      </c>
      <c r="F100" s="15">
        <v>83</v>
      </c>
      <c r="G100" s="15">
        <v>87</v>
      </c>
      <c r="H100" s="15">
        <v>-4</v>
      </c>
      <c r="I100" s="15">
        <v>1</v>
      </c>
      <c r="J100" s="15">
        <v>2</v>
      </c>
      <c r="K100" s="15">
        <v>1706</v>
      </c>
      <c r="L100" s="15">
        <v>-7</v>
      </c>
      <c r="M100" s="58">
        <v>-4.0863981300000001E-3</v>
      </c>
    </row>
    <row r="101" spans="1:13" x14ac:dyDescent="0.2">
      <c r="A101" s="6" t="s">
        <v>82</v>
      </c>
      <c r="B101" s="15">
        <v>2080</v>
      </c>
      <c r="C101" s="15">
        <v>6</v>
      </c>
      <c r="D101" s="15">
        <v>28</v>
      </c>
      <c r="E101" s="15">
        <v>-22</v>
      </c>
      <c r="F101" s="15">
        <v>154</v>
      </c>
      <c r="G101" s="15">
        <v>116</v>
      </c>
      <c r="H101" s="15">
        <v>38</v>
      </c>
      <c r="I101" s="15">
        <v>2</v>
      </c>
      <c r="J101" s="15">
        <v>8</v>
      </c>
      <c r="K101" s="15">
        <v>2104</v>
      </c>
      <c r="L101" s="15">
        <v>24</v>
      </c>
      <c r="M101" s="58">
        <v>1.1538461538E-2</v>
      </c>
    </row>
    <row r="102" spans="1:13" x14ac:dyDescent="0.2">
      <c r="A102" s="6" t="s">
        <v>83</v>
      </c>
      <c r="B102" s="15">
        <v>328</v>
      </c>
      <c r="C102" s="15">
        <v>2</v>
      </c>
      <c r="D102" s="15">
        <v>2</v>
      </c>
      <c r="E102" s="15">
        <v>0</v>
      </c>
      <c r="F102" s="15">
        <v>14</v>
      </c>
      <c r="G102" s="15">
        <v>14</v>
      </c>
      <c r="H102" s="15">
        <v>0</v>
      </c>
      <c r="I102" s="15">
        <v>0</v>
      </c>
      <c r="J102" s="15">
        <v>0</v>
      </c>
      <c r="K102" s="15">
        <v>328</v>
      </c>
      <c r="L102" s="15">
        <v>0</v>
      </c>
      <c r="M102" s="58">
        <v>0</v>
      </c>
    </row>
    <row r="103" spans="1:13" x14ac:dyDescent="0.2">
      <c r="A103" s="6" t="s">
        <v>84</v>
      </c>
      <c r="B103" s="15">
        <v>1079</v>
      </c>
      <c r="C103" s="15">
        <v>3</v>
      </c>
      <c r="D103" s="15">
        <v>13</v>
      </c>
      <c r="E103" s="15">
        <v>-10</v>
      </c>
      <c r="F103" s="15">
        <v>54</v>
      </c>
      <c r="G103" s="15">
        <v>59</v>
      </c>
      <c r="H103" s="15">
        <v>-5</v>
      </c>
      <c r="I103" s="15">
        <v>0</v>
      </c>
      <c r="J103" s="15">
        <v>-1</v>
      </c>
      <c r="K103" s="15">
        <v>1063</v>
      </c>
      <c r="L103" s="15">
        <v>-16</v>
      </c>
      <c r="M103" s="58">
        <v>-1.482854495E-2</v>
      </c>
    </row>
    <row r="104" spans="1:13" x14ac:dyDescent="0.2">
      <c r="A104" s="6" t="s">
        <v>85</v>
      </c>
      <c r="B104" s="15">
        <v>1171</v>
      </c>
      <c r="C104" s="15">
        <v>3</v>
      </c>
      <c r="D104" s="15">
        <v>4</v>
      </c>
      <c r="E104" s="15">
        <v>-1</v>
      </c>
      <c r="F104" s="15">
        <v>77</v>
      </c>
      <c r="G104" s="15">
        <v>51</v>
      </c>
      <c r="H104" s="15">
        <v>26</v>
      </c>
      <c r="I104" s="15">
        <v>1</v>
      </c>
      <c r="J104" s="15">
        <v>3</v>
      </c>
      <c r="K104" s="15">
        <v>1199</v>
      </c>
      <c r="L104" s="15">
        <v>28</v>
      </c>
      <c r="M104" s="58">
        <v>2.3911187019999999E-2</v>
      </c>
    </row>
    <row r="105" spans="1:13" x14ac:dyDescent="0.2">
      <c r="A105" s="6" t="s">
        <v>86</v>
      </c>
      <c r="B105" s="15">
        <v>1154</v>
      </c>
      <c r="C105" s="15">
        <v>11</v>
      </c>
      <c r="D105" s="15">
        <v>17</v>
      </c>
      <c r="E105" s="15">
        <v>-6</v>
      </c>
      <c r="F105" s="15">
        <v>76</v>
      </c>
      <c r="G105" s="15">
        <v>87</v>
      </c>
      <c r="H105" s="15">
        <v>-11</v>
      </c>
      <c r="I105" s="15">
        <v>0</v>
      </c>
      <c r="J105" s="15">
        <v>4</v>
      </c>
      <c r="K105" s="15">
        <v>1141</v>
      </c>
      <c r="L105" s="15">
        <v>-13</v>
      </c>
      <c r="M105" s="58">
        <v>-1.126516464E-2</v>
      </c>
    </row>
    <row r="106" spans="1:13" x14ac:dyDescent="0.2">
      <c r="A106" s="6" t="s">
        <v>91</v>
      </c>
      <c r="B106" s="15">
        <v>1148</v>
      </c>
      <c r="C106" s="15">
        <v>7</v>
      </c>
      <c r="D106" s="15">
        <v>10</v>
      </c>
      <c r="E106" s="15">
        <v>-3</v>
      </c>
      <c r="F106" s="15">
        <v>80</v>
      </c>
      <c r="G106" s="15">
        <v>63</v>
      </c>
      <c r="H106" s="15">
        <v>17</v>
      </c>
      <c r="I106" s="15">
        <v>1</v>
      </c>
      <c r="J106" s="15">
        <v>-2</v>
      </c>
      <c r="K106" s="15">
        <v>1160</v>
      </c>
      <c r="L106" s="15">
        <v>12</v>
      </c>
      <c r="M106" s="58">
        <v>1.0452961672000001E-2</v>
      </c>
    </row>
    <row r="107" spans="1:13" x14ac:dyDescent="0.2">
      <c r="A107" s="5" t="str">
        <f>VLOOKUP("&lt;Zeilentitel_12&gt;",Uebersetzungen!$B$3:$E$105,Uebersetzungen!$B$2+1,FALSE)</f>
        <v>Region Viamala</v>
      </c>
      <c r="B107" s="8">
        <v>14402</v>
      </c>
      <c r="C107" s="8">
        <v>101</v>
      </c>
      <c r="D107" s="8">
        <v>147</v>
      </c>
      <c r="E107" s="8">
        <v>-46</v>
      </c>
      <c r="F107" s="8">
        <v>1143</v>
      </c>
      <c r="G107" s="8">
        <v>1060</v>
      </c>
      <c r="H107" s="8">
        <v>83</v>
      </c>
      <c r="I107" s="8">
        <v>23</v>
      </c>
      <c r="J107" s="8">
        <v>3</v>
      </c>
      <c r="K107" s="8">
        <v>14442</v>
      </c>
      <c r="L107" s="8">
        <v>40</v>
      </c>
      <c r="M107" s="56">
        <v>2.7773920289999999E-3</v>
      </c>
    </row>
    <row r="108" spans="1:13" x14ac:dyDescent="0.2">
      <c r="A108" s="6" t="s">
        <v>12</v>
      </c>
      <c r="B108" s="15">
        <v>349</v>
      </c>
      <c r="C108" s="15">
        <v>2</v>
      </c>
      <c r="D108" s="15">
        <v>2</v>
      </c>
      <c r="E108" s="15">
        <v>0</v>
      </c>
      <c r="F108" s="15">
        <v>48</v>
      </c>
      <c r="G108" s="15">
        <v>36</v>
      </c>
      <c r="H108" s="15">
        <v>12</v>
      </c>
      <c r="I108" s="15">
        <v>0</v>
      </c>
      <c r="J108" s="15">
        <v>-8</v>
      </c>
      <c r="K108" s="15">
        <v>353</v>
      </c>
      <c r="L108" s="15">
        <v>4</v>
      </c>
      <c r="M108" s="58">
        <v>1.1461318052E-2</v>
      </c>
    </row>
    <row r="109" spans="1:13" x14ac:dyDescent="0.2">
      <c r="A109" s="6" t="s">
        <v>13</v>
      </c>
      <c r="B109" s="15">
        <v>312</v>
      </c>
      <c r="C109" s="15">
        <v>1</v>
      </c>
      <c r="D109" s="15">
        <v>2</v>
      </c>
      <c r="E109" s="15">
        <v>-1</v>
      </c>
      <c r="F109" s="15">
        <v>21</v>
      </c>
      <c r="G109" s="15">
        <v>26</v>
      </c>
      <c r="H109" s="15">
        <v>-5</v>
      </c>
      <c r="I109" s="15">
        <v>1</v>
      </c>
      <c r="J109" s="15">
        <v>-2</v>
      </c>
      <c r="K109" s="15">
        <v>304</v>
      </c>
      <c r="L109" s="15">
        <v>-8</v>
      </c>
      <c r="M109" s="58">
        <v>-2.5641025640000002E-2</v>
      </c>
    </row>
    <row r="110" spans="1:13" x14ac:dyDescent="0.2">
      <c r="A110" s="6" t="s">
        <v>14</v>
      </c>
      <c r="B110" s="15">
        <v>838</v>
      </c>
      <c r="C110" s="15">
        <v>5</v>
      </c>
      <c r="D110" s="15">
        <v>11</v>
      </c>
      <c r="E110" s="15">
        <v>-6</v>
      </c>
      <c r="F110" s="15">
        <v>45</v>
      </c>
      <c r="G110" s="15">
        <v>41</v>
      </c>
      <c r="H110" s="15">
        <v>4</v>
      </c>
      <c r="I110" s="15">
        <v>1</v>
      </c>
      <c r="J110" s="15">
        <v>0</v>
      </c>
      <c r="K110" s="15">
        <v>836</v>
      </c>
      <c r="L110" s="15">
        <v>-2</v>
      </c>
      <c r="M110" s="58">
        <v>-2.38663484E-3</v>
      </c>
    </row>
    <row r="111" spans="1:13" x14ac:dyDescent="0.2">
      <c r="A111" s="6" t="s">
        <v>15</v>
      </c>
      <c r="B111" s="15">
        <v>966</v>
      </c>
      <c r="C111" s="15">
        <v>7</v>
      </c>
      <c r="D111" s="15">
        <v>9</v>
      </c>
      <c r="E111" s="15">
        <v>-2</v>
      </c>
      <c r="F111" s="15">
        <v>70</v>
      </c>
      <c r="G111" s="15">
        <v>58</v>
      </c>
      <c r="H111" s="15">
        <v>12</v>
      </c>
      <c r="I111" s="15">
        <v>2</v>
      </c>
      <c r="J111" s="15">
        <v>0</v>
      </c>
      <c r="K111" s="15">
        <v>976</v>
      </c>
      <c r="L111" s="15">
        <v>10</v>
      </c>
      <c r="M111" s="58">
        <v>1.0351966874E-2</v>
      </c>
    </row>
    <row r="112" spans="1:13" x14ac:dyDescent="0.2">
      <c r="A112" s="6" t="s">
        <v>16</v>
      </c>
      <c r="B112" s="15">
        <v>2416</v>
      </c>
      <c r="C112" s="15">
        <v>15</v>
      </c>
      <c r="D112" s="15">
        <v>16</v>
      </c>
      <c r="E112" s="15">
        <v>-1</v>
      </c>
      <c r="F112" s="15">
        <v>232</v>
      </c>
      <c r="G112" s="15">
        <v>208</v>
      </c>
      <c r="H112" s="15">
        <v>24</v>
      </c>
      <c r="I112" s="15">
        <v>3</v>
      </c>
      <c r="J112" s="15">
        <v>0</v>
      </c>
      <c r="K112" s="15">
        <v>2439</v>
      </c>
      <c r="L112" s="15">
        <v>23</v>
      </c>
      <c r="M112" s="58">
        <v>9.51986755E-3</v>
      </c>
    </row>
    <row r="113" spans="1:13" x14ac:dyDescent="0.2">
      <c r="A113" s="6" t="s">
        <v>17</v>
      </c>
      <c r="B113" s="15">
        <v>254</v>
      </c>
      <c r="C113" s="15">
        <v>1</v>
      </c>
      <c r="D113" s="15">
        <v>2</v>
      </c>
      <c r="E113" s="15">
        <v>-1</v>
      </c>
      <c r="F113" s="15">
        <v>19</v>
      </c>
      <c r="G113" s="15">
        <v>16</v>
      </c>
      <c r="H113" s="15">
        <v>3</v>
      </c>
      <c r="I113" s="15">
        <v>0</v>
      </c>
      <c r="J113" s="15">
        <v>-1</v>
      </c>
      <c r="K113" s="15">
        <v>255</v>
      </c>
      <c r="L113" s="15">
        <v>1</v>
      </c>
      <c r="M113" s="58">
        <v>3.9370078740000002E-3</v>
      </c>
    </row>
    <row r="114" spans="1:13" x14ac:dyDescent="0.2">
      <c r="A114" s="6" t="s">
        <v>18</v>
      </c>
      <c r="B114" s="15">
        <v>532</v>
      </c>
      <c r="C114" s="15">
        <v>7</v>
      </c>
      <c r="D114" s="15">
        <v>2</v>
      </c>
      <c r="E114" s="15">
        <v>5</v>
      </c>
      <c r="F114" s="15">
        <v>24</v>
      </c>
      <c r="G114" s="15">
        <v>30</v>
      </c>
      <c r="H114" s="15">
        <v>-6</v>
      </c>
      <c r="I114" s="15">
        <v>0</v>
      </c>
      <c r="J114" s="15">
        <v>0</v>
      </c>
      <c r="K114" s="15">
        <v>531</v>
      </c>
      <c r="L114" s="15">
        <v>-1</v>
      </c>
      <c r="M114" s="58">
        <v>-1.8796992500000002E-3</v>
      </c>
    </row>
    <row r="115" spans="1:13" x14ac:dyDescent="0.2">
      <c r="A115" s="6" t="s">
        <v>19</v>
      </c>
      <c r="B115" s="15">
        <v>3459</v>
      </c>
      <c r="C115" s="15">
        <v>20</v>
      </c>
      <c r="D115" s="15">
        <v>42</v>
      </c>
      <c r="E115" s="15">
        <v>-22</v>
      </c>
      <c r="F115" s="15">
        <v>303</v>
      </c>
      <c r="G115" s="15">
        <v>317</v>
      </c>
      <c r="H115" s="15">
        <v>-14</v>
      </c>
      <c r="I115" s="15">
        <v>11</v>
      </c>
      <c r="J115" s="15">
        <v>16</v>
      </c>
      <c r="K115" s="15">
        <v>3439</v>
      </c>
      <c r="L115" s="15">
        <v>-20</v>
      </c>
      <c r="M115" s="58">
        <v>-5.7820179200000002E-3</v>
      </c>
    </row>
    <row r="116" spans="1:13" x14ac:dyDescent="0.2">
      <c r="A116" s="6" t="s">
        <v>20</v>
      </c>
      <c r="B116" s="15">
        <v>140</v>
      </c>
      <c r="C116" s="15">
        <v>1</v>
      </c>
      <c r="D116" s="15">
        <v>3</v>
      </c>
      <c r="E116" s="15">
        <v>-2</v>
      </c>
      <c r="F116" s="15">
        <v>11</v>
      </c>
      <c r="G116" s="15">
        <v>3</v>
      </c>
      <c r="H116" s="15">
        <v>8</v>
      </c>
      <c r="I116" s="15">
        <v>0</v>
      </c>
      <c r="J116" s="15">
        <v>0</v>
      </c>
      <c r="K116" s="15">
        <v>146</v>
      </c>
      <c r="L116" s="15">
        <v>6</v>
      </c>
      <c r="M116" s="58">
        <v>4.2857142857E-2</v>
      </c>
    </row>
    <row r="117" spans="1:13" x14ac:dyDescent="0.2">
      <c r="A117" s="6" t="s">
        <v>21</v>
      </c>
      <c r="B117" s="15">
        <v>163</v>
      </c>
      <c r="C117" s="15">
        <v>0</v>
      </c>
      <c r="D117" s="15">
        <v>3</v>
      </c>
      <c r="E117" s="15">
        <v>-3</v>
      </c>
      <c r="F117" s="15">
        <v>9</v>
      </c>
      <c r="G117" s="15">
        <v>6</v>
      </c>
      <c r="H117" s="15">
        <v>3</v>
      </c>
      <c r="I117" s="15">
        <v>0</v>
      </c>
      <c r="J117" s="15">
        <v>0</v>
      </c>
      <c r="K117" s="15">
        <v>163</v>
      </c>
      <c r="L117" s="15">
        <v>0</v>
      </c>
      <c r="M117" s="58">
        <v>0</v>
      </c>
    </row>
    <row r="118" spans="1:13" x14ac:dyDescent="0.2">
      <c r="A118" s="6" t="s">
        <v>23</v>
      </c>
      <c r="B118" s="15">
        <v>2219</v>
      </c>
      <c r="C118" s="15">
        <v>25</v>
      </c>
      <c r="D118" s="15">
        <v>18</v>
      </c>
      <c r="E118" s="15">
        <v>7</v>
      </c>
      <c r="F118" s="15">
        <v>163</v>
      </c>
      <c r="G118" s="15">
        <v>132</v>
      </c>
      <c r="H118" s="15">
        <v>31</v>
      </c>
      <c r="I118" s="15">
        <v>3</v>
      </c>
      <c r="J118" s="15">
        <v>5</v>
      </c>
      <c r="K118" s="15">
        <v>2262</v>
      </c>
      <c r="L118" s="15">
        <v>43</v>
      </c>
      <c r="M118" s="58">
        <v>1.9378098242E-2</v>
      </c>
    </row>
    <row r="119" spans="1:13" x14ac:dyDescent="0.2">
      <c r="A119" s="6" t="s">
        <v>24</v>
      </c>
      <c r="B119" s="15">
        <v>168</v>
      </c>
      <c r="C119" s="15">
        <v>0</v>
      </c>
      <c r="D119" s="15">
        <v>2</v>
      </c>
      <c r="E119" s="15">
        <v>-2</v>
      </c>
      <c r="F119" s="15">
        <v>14</v>
      </c>
      <c r="G119" s="15">
        <v>12</v>
      </c>
      <c r="H119" s="15">
        <v>2</v>
      </c>
      <c r="I119" s="15">
        <v>2</v>
      </c>
      <c r="J119" s="15">
        <v>1</v>
      </c>
      <c r="K119" s="15">
        <v>169</v>
      </c>
      <c r="L119" s="15">
        <v>1</v>
      </c>
      <c r="M119" s="58">
        <v>5.9523809520000007E-3</v>
      </c>
    </row>
    <row r="120" spans="1:13" x14ac:dyDescent="0.2">
      <c r="A120" s="6" t="s">
        <v>25</v>
      </c>
      <c r="B120" s="15">
        <v>151</v>
      </c>
      <c r="C120" s="15">
        <v>1</v>
      </c>
      <c r="D120" s="15">
        <v>2</v>
      </c>
      <c r="E120" s="15">
        <v>-1</v>
      </c>
      <c r="F120" s="15">
        <v>11</v>
      </c>
      <c r="G120" s="15">
        <v>11</v>
      </c>
      <c r="H120" s="15">
        <v>0</v>
      </c>
      <c r="I120" s="15">
        <v>0</v>
      </c>
      <c r="J120" s="15">
        <v>-3</v>
      </c>
      <c r="K120" s="15">
        <v>147</v>
      </c>
      <c r="L120" s="15">
        <v>-4</v>
      </c>
      <c r="M120" s="58">
        <v>-2.6490066230000001E-2</v>
      </c>
    </row>
    <row r="121" spans="1:13" x14ac:dyDescent="0.2">
      <c r="A121" s="6" t="s">
        <v>26</v>
      </c>
      <c r="B121" s="15">
        <v>926</v>
      </c>
      <c r="C121" s="15">
        <v>5</v>
      </c>
      <c r="D121" s="15">
        <v>14</v>
      </c>
      <c r="E121" s="15">
        <v>-9</v>
      </c>
      <c r="F121" s="15">
        <v>56</v>
      </c>
      <c r="G121" s="15">
        <v>43</v>
      </c>
      <c r="H121" s="15">
        <v>13</v>
      </c>
      <c r="I121" s="15">
        <v>0</v>
      </c>
      <c r="J121" s="15">
        <v>-7</v>
      </c>
      <c r="K121" s="15">
        <v>923</v>
      </c>
      <c r="L121" s="15">
        <v>-3</v>
      </c>
      <c r="M121" s="58">
        <v>-3.2397408199999998E-3</v>
      </c>
    </row>
    <row r="122" spans="1:13" x14ac:dyDescent="0.2">
      <c r="A122" s="6" t="s">
        <v>27</v>
      </c>
      <c r="B122" s="15">
        <v>61</v>
      </c>
      <c r="C122" s="15">
        <v>0</v>
      </c>
      <c r="D122" s="15">
        <v>0</v>
      </c>
      <c r="E122" s="15">
        <v>0</v>
      </c>
      <c r="F122" s="15">
        <v>3</v>
      </c>
      <c r="G122" s="15">
        <v>5</v>
      </c>
      <c r="H122" s="15">
        <v>-2</v>
      </c>
      <c r="I122" s="15">
        <v>0</v>
      </c>
      <c r="J122" s="15">
        <v>0</v>
      </c>
      <c r="K122" s="15">
        <v>59</v>
      </c>
      <c r="L122" s="15">
        <v>-2</v>
      </c>
      <c r="M122" s="58">
        <v>-3.2786885250000002E-2</v>
      </c>
    </row>
    <row r="123" spans="1:13" x14ac:dyDescent="0.2">
      <c r="A123" s="6" t="s">
        <v>28</v>
      </c>
      <c r="B123" s="15">
        <v>419</v>
      </c>
      <c r="C123" s="15">
        <v>6</v>
      </c>
      <c r="D123" s="15">
        <v>4</v>
      </c>
      <c r="E123" s="15">
        <v>2</v>
      </c>
      <c r="F123" s="15">
        <v>40</v>
      </c>
      <c r="G123" s="15">
        <v>35</v>
      </c>
      <c r="H123" s="15">
        <v>5</v>
      </c>
      <c r="I123" s="15">
        <v>0</v>
      </c>
      <c r="J123" s="15">
        <v>0</v>
      </c>
      <c r="K123" s="15">
        <v>426</v>
      </c>
      <c r="L123" s="15">
        <v>7</v>
      </c>
      <c r="M123" s="58">
        <v>1.6706443913999999E-2</v>
      </c>
    </row>
    <row r="124" spans="1:13" x14ac:dyDescent="0.2">
      <c r="A124" s="6" t="s">
        <v>29</v>
      </c>
      <c r="B124" s="15">
        <v>82</v>
      </c>
      <c r="C124" s="15">
        <v>0</v>
      </c>
      <c r="D124" s="15">
        <v>3</v>
      </c>
      <c r="E124" s="15">
        <v>-3</v>
      </c>
      <c r="F124" s="15">
        <v>12</v>
      </c>
      <c r="G124" s="15">
        <v>15</v>
      </c>
      <c r="H124" s="15">
        <v>-3</v>
      </c>
      <c r="I124" s="15">
        <v>0</v>
      </c>
      <c r="J124" s="15">
        <v>0</v>
      </c>
      <c r="K124" s="15">
        <v>76</v>
      </c>
      <c r="L124" s="15">
        <v>-6</v>
      </c>
      <c r="M124" s="58">
        <v>-7.3170731709999992E-2</v>
      </c>
    </row>
    <row r="125" spans="1:13" x14ac:dyDescent="0.2">
      <c r="A125" s="6" t="s">
        <v>93</v>
      </c>
      <c r="B125" s="15">
        <v>576</v>
      </c>
      <c r="C125" s="15">
        <v>2</v>
      </c>
      <c r="D125" s="15">
        <v>11</v>
      </c>
      <c r="E125" s="15">
        <v>-9</v>
      </c>
      <c r="F125" s="15">
        <v>49</v>
      </c>
      <c r="G125" s="15">
        <v>48</v>
      </c>
      <c r="H125" s="15">
        <v>1</v>
      </c>
      <c r="I125" s="15">
        <v>0</v>
      </c>
      <c r="J125" s="15">
        <v>2</v>
      </c>
      <c r="K125" s="15">
        <v>570</v>
      </c>
      <c r="L125" s="15">
        <v>-6</v>
      </c>
      <c r="M125" s="58">
        <v>-1.0416666670000001E-2</v>
      </c>
    </row>
    <row r="126" spans="1:13" x14ac:dyDescent="0.2">
      <c r="A126" s="6" t="s">
        <v>102</v>
      </c>
      <c r="B126" s="15">
        <v>371</v>
      </c>
      <c r="C126" s="15">
        <v>3</v>
      </c>
      <c r="D126" s="15">
        <v>1</v>
      </c>
      <c r="E126" s="15">
        <v>2</v>
      </c>
      <c r="F126" s="15">
        <v>13</v>
      </c>
      <c r="G126" s="15">
        <v>18</v>
      </c>
      <c r="H126" s="15">
        <v>-5</v>
      </c>
      <c r="I126" s="15">
        <v>0</v>
      </c>
      <c r="J126" s="15">
        <v>0</v>
      </c>
      <c r="K126" s="15">
        <v>368</v>
      </c>
      <c r="L126" s="15">
        <v>-3</v>
      </c>
      <c r="M126" s="58">
        <v>-8.086253370000001E-3</v>
      </c>
    </row>
    <row r="127" spans="1:13" x14ac:dyDescent="0.2">
      <c r="A127" s="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58"/>
    </row>
    <row r="128" spans="1:13" x14ac:dyDescent="0.2">
      <c r="A128" s="14" t="str">
        <f>VLOOKUP("&lt;Zeilentitel_1&gt;",Uebersetzungen!$B$3:$E$105,Uebersetzungen!$B$2+1,FALSE)</f>
        <v>GRAUBÜNDEN</v>
      </c>
      <c r="B128" s="37">
        <v>204888</v>
      </c>
      <c r="C128" s="38">
        <v>1504</v>
      </c>
      <c r="D128" s="38">
        <v>1867</v>
      </c>
      <c r="E128" s="38">
        <v>-363</v>
      </c>
      <c r="F128" s="38">
        <v>16243</v>
      </c>
      <c r="G128" s="38">
        <v>14653</v>
      </c>
      <c r="H128" s="38">
        <v>1590</v>
      </c>
      <c r="I128" s="38">
        <v>442</v>
      </c>
      <c r="J128" s="38">
        <v>23</v>
      </c>
      <c r="K128" s="38">
        <v>206138</v>
      </c>
      <c r="L128" s="38">
        <v>1250</v>
      </c>
      <c r="M128" s="57">
        <v>6.1008941469999998E-3</v>
      </c>
    </row>
    <row r="129" spans="1:13" x14ac:dyDescent="0.2">
      <c r="A129" s="12" t="str">
        <f>VLOOKUP("&lt;Zeilentitel_2&gt;",Uebersetzungen!$B$3:$E$105,Uebersetzungen!$B$2+1,FALSE)</f>
        <v>Region Albula</v>
      </c>
      <c r="B129" s="39">
        <v>8117</v>
      </c>
      <c r="C129" s="15">
        <v>51</v>
      </c>
      <c r="D129" s="15">
        <v>80</v>
      </c>
      <c r="E129" s="15">
        <v>-29</v>
      </c>
      <c r="F129" s="15">
        <v>823</v>
      </c>
      <c r="G129" s="15">
        <v>732</v>
      </c>
      <c r="H129" s="15">
        <v>91</v>
      </c>
      <c r="I129" s="15">
        <v>13</v>
      </c>
      <c r="J129" s="15">
        <v>-7</v>
      </c>
      <c r="K129" s="15">
        <v>8172</v>
      </c>
      <c r="L129" s="15">
        <v>55</v>
      </c>
      <c r="M129" s="58">
        <v>6.7759024269999999E-3</v>
      </c>
    </row>
    <row r="130" spans="1:13" x14ac:dyDescent="0.2">
      <c r="A130" s="12" t="str">
        <f>VLOOKUP("&lt;Zeilentitel_3&gt;",Uebersetzungen!$B$3:$E$105,Uebersetzungen!$B$2+1,FALSE)</f>
        <v>Region Bernina</v>
      </c>
      <c r="B130" s="39">
        <v>4630</v>
      </c>
      <c r="C130" s="15">
        <v>25</v>
      </c>
      <c r="D130" s="15">
        <v>50</v>
      </c>
      <c r="E130" s="15">
        <v>-25</v>
      </c>
      <c r="F130" s="15">
        <v>153</v>
      </c>
      <c r="G130" s="15">
        <v>148</v>
      </c>
      <c r="H130" s="15">
        <v>5</v>
      </c>
      <c r="I130" s="15">
        <v>10</v>
      </c>
      <c r="J130" s="15">
        <v>-6</v>
      </c>
      <c r="K130" s="15">
        <v>4604</v>
      </c>
      <c r="L130" s="15">
        <v>-26</v>
      </c>
      <c r="M130" s="58">
        <v>-5.61555076E-3</v>
      </c>
    </row>
    <row r="131" spans="1:13" x14ac:dyDescent="0.2">
      <c r="A131" s="12" t="str">
        <f>VLOOKUP("&lt;Zeilentitel_4&gt;",Uebersetzungen!$B$3:$E$105,Uebersetzungen!$B$2+1,FALSE)</f>
        <v>Region Engiadina Bassa/Val Müstair</v>
      </c>
      <c r="B131" s="39">
        <v>9139</v>
      </c>
      <c r="C131" s="15">
        <v>45</v>
      </c>
      <c r="D131" s="15">
        <v>103</v>
      </c>
      <c r="E131" s="15">
        <v>-58</v>
      </c>
      <c r="F131" s="15">
        <v>633</v>
      </c>
      <c r="G131" s="15">
        <v>607</v>
      </c>
      <c r="H131" s="15">
        <v>26</v>
      </c>
      <c r="I131" s="15">
        <v>8</v>
      </c>
      <c r="J131" s="15">
        <v>12</v>
      </c>
      <c r="K131" s="15">
        <v>9119</v>
      </c>
      <c r="L131" s="15">
        <v>-20</v>
      </c>
      <c r="M131" s="58">
        <v>-2.18842324E-3</v>
      </c>
    </row>
    <row r="132" spans="1:13" x14ac:dyDescent="0.2">
      <c r="A132" s="12" t="str">
        <f>VLOOKUP("&lt;Zeilentitel_5&gt;",Uebersetzungen!$B$3:$E$105,Uebersetzungen!$B$2+1,FALSE)</f>
        <v>Region Imboden</v>
      </c>
      <c r="B132" s="39">
        <v>21964</v>
      </c>
      <c r="C132" s="15">
        <v>190</v>
      </c>
      <c r="D132" s="15">
        <v>146</v>
      </c>
      <c r="E132" s="15">
        <v>44</v>
      </c>
      <c r="F132" s="15">
        <v>1623</v>
      </c>
      <c r="G132" s="15">
        <v>1504</v>
      </c>
      <c r="H132" s="15">
        <v>119</v>
      </c>
      <c r="I132" s="15">
        <v>59</v>
      </c>
      <c r="J132" s="15">
        <v>10</v>
      </c>
      <c r="K132" s="15">
        <v>22137</v>
      </c>
      <c r="L132" s="15">
        <v>173</v>
      </c>
      <c r="M132" s="58">
        <v>7.8765252230000009E-3</v>
      </c>
    </row>
    <row r="133" spans="1:13" x14ac:dyDescent="0.2">
      <c r="A133" s="12" t="str">
        <f>VLOOKUP("&lt;Zeilentitel_6&gt;",Uebersetzungen!$B$3:$E$105,Uebersetzungen!$B$2+1,FALSE)</f>
        <v>Region Landquart</v>
      </c>
      <c r="B133" s="39">
        <v>26354</v>
      </c>
      <c r="C133" s="15">
        <v>227</v>
      </c>
      <c r="D133" s="15">
        <v>189</v>
      </c>
      <c r="E133" s="15">
        <v>38</v>
      </c>
      <c r="F133" s="15">
        <v>1955</v>
      </c>
      <c r="G133" s="15">
        <v>1698</v>
      </c>
      <c r="H133" s="15">
        <v>257</v>
      </c>
      <c r="I133" s="15">
        <v>41</v>
      </c>
      <c r="J133" s="15">
        <v>22</v>
      </c>
      <c r="K133" s="15">
        <v>26671</v>
      </c>
      <c r="L133" s="15">
        <v>317</v>
      </c>
      <c r="M133" s="58">
        <v>1.2028534568E-2</v>
      </c>
    </row>
    <row r="134" spans="1:13" x14ac:dyDescent="0.2">
      <c r="A134" s="12" t="str">
        <f>VLOOKUP("&lt;Zeilentitel_7&gt;",Uebersetzungen!$B$3:$E$105,Uebersetzungen!$B$2+1,FALSE)</f>
        <v>Region Maloja</v>
      </c>
      <c r="B134" s="39">
        <v>18162</v>
      </c>
      <c r="C134" s="15">
        <v>114</v>
      </c>
      <c r="D134" s="15">
        <v>139</v>
      </c>
      <c r="E134" s="15">
        <v>-25</v>
      </c>
      <c r="F134" s="15">
        <v>1879</v>
      </c>
      <c r="G134" s="15">
        <v>1651</v>
      </c>
      <c r="H134" s="15">
        <v>228</v>
      </c>
      <c r="I134" s="15">
        <v>46</v>
      </c>
      <c r="J134" s="15">
        <v>-56</v>
      </c>
      <c r="K134" s="15">
        <v>18309</v>
      </c>
      <c r="L134" s="15">
        <v>147</v>
      </c>
      <c r="M134" s="58">
        <v>8.0938222660000003E-3</v>
      </c>
    </row>
    <row r="135" spans="1:13" x14ac:dyDescent="0.2">
      <c r="A135" s="12" t="str">
        <f>VLOOKUP("&lt;Zeilentitel_8&gt;",Uebersetzungen!$B$3:$E$105,Uebersetzungen!$B$2+1,FALSE)</f>
        <v>Region Moesa</v>
      </c>
      <c r="B135" s="39">
        <v>9230</v>
      </c>
      <c r="C135" s="15">
        <v>65</v>
      </c>
      <c r="D135" s="15">
        <v>115</v>
      </c>
      <c r="E135" s="15">
        <v>-50</v>
      </c>
      <c r="F135" s="15">
        <v>765</v>
      </c>
      <c r="G135" s="15">
        <v>583</v>
      </c>
      <c r="H135" s="15">
        <v>182</v>
      </c>
      <c r="I135" s="15">
        <v>30</v>
      </c>
      <c r="J135" s="15">
        <v>-11</v>
      </c>
      <c r="K135" s="15">
        <v>9351</v>
      </c>
      <c r="L135" s="15">
        <v>121</v>
      </c>
      <c r="M135" s="58">
        <v>1.3109425785E-2</v>
      </c>
    </row>
    <row r="136" spans="1:13" x14ac:dyDescent="0.2">
      <c r="A136" s="12" t="str">
        <f>VLOOKUP("&lt;Zeilentitel_9&gt;",Uebersetzungen!$B$3:$E$105,Uebersetzungen!$B$2+1,FALSE)</f>
        <v>Region Plessur</v>
      </c>
      <c r="B136" s="39">
        <v>44532</v>
      </c>
      <c r="C136" s="15">
        <v>346</v>
      </c>
      <c r="D136" s="15">
        <v>445</v>
      </c>
      <c r="E136" s="15">
        <v>-99</v>
      </c>
      <c r="F136" s="15">
        <v>3472</v>
      </c>
      <c r="G136" s="15">
        <v>3150</v>
      </c>
      <c r="H136" s="15">
        <v>322</v>
      </c>
      <c r="I136" s="15">
        <v>144</v>
      </c>
      <c r="J136" s="15">
        <v>4</v>
      </c>
      <c r="K136" s="15">
        <v>44759</v>
      </c>
      <c r="L136" s="15">
        <v>227</v>
      </c>
      <c r="M136" s="58">
        <v>5.097458008E-3</v>
      </c>
    </row>
    <row r="137" spans="1:13" x14ac:dyDescent="0.2">
      <c r="A137" s="12" t="str">
        <f>VLOOKUP("&lt;Zeilentitel_10&gt;",Uebersetzungen!$B$3:$E$105,Uebersetzungen!$B$2+1,FALSE)</f>
        <v>Region Prättigau/Davos</v>
      </c>
      <c r="B137" s="39">
        <v>26554</v>
      </c>
      <c r="C137" s="15">
        <v>197</v>
      </c>
      <c r="D137" s="15">
        <v>239</v>
      </c>
      <c r="E137" s="15">
        <v>-42</v>
      </c>
      <c r="F137" s="15">
        <v>2251</v>
      </c>
      <c r="G137" s="15">
        <v>2111</v>
      </c>
      <c r="H137" s="15">
        <v>140</v>
      </c>
      <c r="I137" s="15">
        <v>34</v>
      </c>
      <c r="J137" s="15">
        <v>35</v>
      </c>
      <c r="K137" s="15">
        <v>26687</v>
      </c>
      <c r="L137" s="15">
        <v>133</v>
      </c>
      <c r="M137" s="58">
        <v>5.008661595E-3</v>
      </c>
    </row>
    <row r="138" spans="1:13" x14ac:dyDescent="0.2">
      <c r="A138" s="12" t="str">
        <f>VLOOKUP("&lt;Zeilentitel_11&gt;",Uebersetzungen!$B$3:$E$105,Uebersetzungen!$B$2+1,FALSE)</f>
        <v>Region Surselva</v>
      </c>
      <c r="B138" s="39">
        <v>21804</v>
      </c>
      <c r="C138" s="15">
        <v>143</v>
      </c>
      <c r="D138" s="15">
        <v>214</v>
      </c>
      <c r="E138" s="15">
        <v>-71</v>
      </c>
      <c r="F138" s="15">
        <v>1546</v>
      </c>
      <c r="G138" s="15">
        <v>1409</v>
      </c>
      <c r="H138" s="15">
        <v>137</v>
      </c>
      <c r="I138" s="15">
        <v>34</v>
      </c>
      <c r="J138" s="15">
        <v>17</v>
      </c>
      <c r="K138" s="15">
        <v>21887</v>
      </c>
      <c r="L138" s="15">
        <v>83</v>
      </c>
      <c r="M138" s="58">
        <v>3.8066409829999996E-3</v>
      </c>
    </row>
    <row r="139" spans="1:13" ht="13.5" thickBot="1" x14ac:dyDescent="0.25">
      <c r="A139" s="13" t="str">
        <f>VLOOKUP("&lt;Zeilentitel_12&gt;",Uebersetzungen!$B$3:$E$105,Uebersetzungen!$B$2+1,FALSE)</f>
        <v>Region Viamala</v>
      </c>
      <c r="B139" s="43">
        <v>14402</v>
      </c>
      <c r="C139" s="40">
        <v>101</v>
      </c>
      <c r="D139" s="40">
        <v>147</v>
      </c>
      <c r="E139" s="40">
        <v>-46</v>
      </c>
      <c r="F139" s="40">
        <v>1143</v>
      </c>
      <c r="G139" s="40">
        <v>1060</v>
      </c>
      <c r="H139" s="40">
        <v>83</v>
      </c>
      <c r="I139" s="40">
        <v>23</v>
      </c>
      <c r="J139" s="40">
        <v>3</v>
      </c>
      <c r="K139" s="40">
        <v>14442</v>
      </c>
      <c r="L139" s="40">
        <v>40</v>
      </c>
      <c r="M139" s="59">
        <v>2.7773920289999999E-3</v>
      </c>
    </row>
    <row r="141" spans="1:13" x14ac:dyDescent="0.2">
      <c r="A141" s="4" t="str">
        <f>VLOOKUP("&lt;Quelle_1&gt;",Uebersetzungen!$B$3:$E$58,Uebersetzungen!$B$2+1,FALSE)</f>
        <v>Quelle: BFS (STATPOP)</v>
      </c>
    </row>
    <row r="142" spans="1:13" x14ac:dyDescent="0.2">
      <c r="A142" s="9" t="str">
        <f>VLOOKUP("&lt;Aktualisierung&gt;",Uebersetzungen!$B$3:$E$58,Uebersetzungen!$B$2+1,FALSE)</f>
        <v>Letztmals aktualisiert am: 27.08.2025</v>
      </c>
    </row>
  </sheetData>
  <sheetProtection sheet="1" objects="1" scenarios="1"/>
  <mergeCells count="2">
    <mergeCell ref="A7:M7"/>
    <mergeCell ref="A9:M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1000125</xdr:colOff>
                    <xdr:row>1</xdr:row>
                    <xdr:rowOff>114300</xdr:rowOff>
                  </from>
                  <to>
                    <xdr:col>4</xdr:col>
                    <xdr:colOff>1076325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1000125</xdr:colOff>
                    <xdr:row>2</xdr:row>
                    <xdr:rowOff>104775</xdr:rowOff>
                  </from>
                  <to>
                    <xdr:col>5</xdr:col>
                    <xdr:colOff>304800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1000125</xdr:colOff>
                    <xdr:row>3</xdr:row>
                    <xdr:rowOff>66675</xdr:rowOff>
                  </from>
                  <to>
                    <xdr:col>4</xdr:col>
                    <xdr:colOff>1076325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2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5.5703125" style="9" customWidth="1"/>
    <col min="2" max="13" width="18" style="9" customWidth="1"/>
    <col min="14" max="16384" width="11.42578125" style="9"/>
  </cols>
  <sheetData>
    <row r="1" spans="1:13" s="1" customFormat="1" x14ac:dyDescent="0.2"/>
    <row r="2" spans="1:13" s="1" customFormat="1" ht="15.75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1" customFormat="1" ht="15.75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s="1" customFormat="1" ht="15.75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2" customFormat="1" ht="15.75" customHeight="1" x14ac:dyDescent="0.2">
      <c r="A7" s="52" t="str">
        <f>VLOOKUP("&lt;Fachbereich&gt;",Uebersetzungen!$B$3:$E$105,Uebersetzungen!$B$2+1,FALSE)</f>
        <v>Daten &amp; Statistik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s="2" customFormat="1" ht="15.75" customHeight="1" x14ac:dyDescent="0.2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 s="2" customFormat="1" ht="15.75" customHeight="1" x14ac:dyDescent="0.25">
      <c r="A9" s="53" t="str">
        <f>VLOOKUP("&lt;T2Titel&gt;",Uebersetzungen!$B$3:$E$337,Uebersetzungen!$B$2+1,FALSE)</f>
        <v>Bilanz der ständigen Wohnbevölkerung, Schweizer 2024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s="4" customFormat="1" x14ac:dyDescent="0.2">
      <c r="A10" s="30" t="str">
        <f>VLOOKUP("&lt;T2UTitel&gt;",Uebersetzungen!$B$3:$E$105,Uebersetzungen!$B$2+1,FALSE)</f>
        <v>(Gemeindestand 2024: 101 Gemeinden)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s="3" customFormat="1" ht="13.5" thickBot="1" x14ac:dyDescent="0.25"/>
    <row r="12" spans="1:13" s="51" customFormat="1" ht="60.75" customHeight="1" x14ac:dyDescent="0.2">
      <c r="A12" s="47"/>
      <c r="B12" s="48" t="str">
        <f>VLOOKUP("&lt;SpaltenTitel_1&gt;",Uebersetzungen!$B$3:$E$300,Uebersetzungen!$B$2+1,FALSE)</f>
        <v>Bevölkerungsstand 1. Januar</v>
      </c>
      <c r="C12" s="49" t="str">
        <f>VLOOKUP("&lt;SpaltenTitel_2&gt;",Uebersetzungen!$B$3:$E$300,Uebersetzungen!$B$2+1,FALSE)</f>
        <v>Lebendgeburten</v>
      </c>
      <c r="D12" s="49" t="str">
        <f>VLOOKUP("&lt;SpaltenTitel_3&gt;",Uebersetzungen!$B$3:$E$300,Uebersetzungen!$B$2+1,FALSE)</f>
        <v>Todesfälle</v>
      </c>
      <c r="E12" s="49" t="str">
        <f>VLOOKUP("&lt;SpaltenTitel_4&gt;",Uebersetzungen!$B$3:$E$300,Uebersetzungen!$B$2+1,FALSE)</f>
        <v>Geburtenüberschuss</v>
      </c>
      <c r="F12" s="49" t="str">
        <f>VLOOKUP("&lt;SpaltenTitel_5&gt;",Uebersetzungen!$B$3:$E$300,Uebersetzungen!$B$2+1,FALSE)</f>
        <v>Zuwanderung (ink. Übertritte von der nichtständigen Wohnbevölkerung)</v>
      </c>
      <c r="G12" s="49" t="str">
        <f>VLOOKUP("&lt;SpaltenTitel_6&gt;",Uebersetzungen!$B$3:$E$300,Uebersetzungen!$B$2+1,FALSE)</f>
        <v>Abwanderung</v>
      </c>
      <c r="H12" s="49" t="str">
        <f>VLOOKUP("&lt;SpaltenTitel_7&gt;",Uebersetzungen!$B$3:$E$300,Uebersetzungen!$B$2+1,FALSE)</f>
        <v>Wanderungssaldo (ink. Übertritte von der nichtständigen Wohnbevölkerung)</v>
      </c>
      <c r="I12" s="49" t="str">
        <f>VLOOKUP("&lt;SpaltenTitel_8&gt;",Uebersetzungen!$B$3:$E$300,Uebersetzungen!$B$2+1,FALSE)</f>
        <v>Erwerb des Schweizer Bürgerrechts</v>
      </c>
      <c r="J12" s="49" t="str">
        <f>VLOOKUP("&lt;SpaltenTitel_9&gt;",Uebersetzungen!$B$3:$E$300,Uebersetzungen!$B$2+1,FALSE)</f>
        <v>Bestandes-bereinigungen</v>
      </c>
      <c r="K12" s="49" t="str">
        <f>VLOOKUP("&lt;SpaltenTitel_10&gt;",Uebersetzungen!$B$3:$E$300,Uebersetzungen!$B$2+1,FALSE)</f>
        <v>Bevölkerungsstand 31. Dezember</v>
      </c>
      <c r="L12" s="49" t="str">
        <f>VLOOKUP("&lt;SpaltenTitel_11&gt;",Uebersetzungen!$B$3:$E$300,Uebersetzungen!$B$2+1,FALSE)</f>
        <v>Veränderung absolut</v>
      </c>
      <c r="M12" s="50" t="str">
        <f>VLOOKUP("&lt;SpaltenTitel_12&gt;",Uebersetzungen!$B$3:$E$300,Uebersetzungen!$B$2+1,FALSE)</f>
        <v>Veränderung in %</v>
      </c>
    </row>
    <row r="13" spans="1:13" x14ac:dyDescent="0.2">
      <c r="A13" s="11"/>
      <c r="B13" s="4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</row>
    <row r="14" spans="1:13" x14ac:dyDescent="0.2">
      <c r="A14" s="41" t="str">
        <f>VLOOKUP("&lt;Zeilentitel_1&gt;",Uebersetzungen!$B$3:$E$105,Uebersetzungen!$B$2+1,FALSE)</f>
        <v>GRAUBÜNDEN</v>
      </c>
      <c r="B14" s="35">
        <v>162697</v>
      </c>
      <c r="C14" s="7">
        <v>1181</v>
      </c>
      <c r="D14" s="7">
        <v>1720</v>
      </c>
      <c r="E14" s="7">
        <v>-539</v>
      </c>
      <c r="F14" s="7">
        <v>8016</v>
      </c>
      <c r="G14" s="7">
        <v>7889</v>
      </c>
      <c r="H14" s="7">
        <v>127</v>
      </c>
      <c r="I14" s="7">
        <v>442</v>
      </c>
      <c r="J14" s="7">
        <v>37</v>
      </c>
      <c r="K14" s="7">
        <v>162764</v>
      </c>
      <c r="L14" s="7">
        <v>67</v>
      </c>
      <c r="M14" s="55">
        <v>4.1180845399999997E-4</v>
      </c>
    </row>
    <row r="15" spans="1:13" x14ac:dyDescent="0.2">
      <c r="A15" s="5" t="str">
        <f>VLOOKUP("&lt;Zeilentitel_2&gt;",Uebersetzungen!$B$3:$E$105,Uebersetzungen!$B$2+1,FALSE)</f>
        <v>Region Albula</v>
      </c>
      <c r="B15" s="8">
        <v>6556</v>
      </c>
      <c r="C15" s="8">
        <v>41</v>
      </c>
      <c r="D15" s="8">
        <v>77</v>
      </c>
      <c r="E15" s="8">
        <v>-36</v>
      </c>
      <c r="F15" s="8">
        <v>387</v>
      </c>
      <c r="G15" s="8">
        <v>304</v>
      </c>
      <c r="H15" s="8">
        <v>83</v>
      </c>
      <c r="I15" s="8">
        <v>13</v>
      </c>
      <c r="J15" s="8">
        <v>0</v>
      </c>
      <c r="K15" s="8">
        <v>6616</v>
      </c>
      <c r="L15" s="8">
        <v>60</v>
      </c>
      <c r="M15" s="56">
        <v>9.1519219040000002E-3</v>
      </c>
    </row>
    <row r="16" spans="1:13" x14ac:dyDescent="0.2">
      <c r="A16" s="6" t="s">
        <v>0</v>
      </c>
      <c r="B16" s="15">
        <v>2129</v>
      </c>
      <c r="C16" s="15">
        <v>12</v>
      </c>
      <c r="D16" s="15">
        <v>24</v>
      </c>
      <c r="E16" s="15">
        <v>-12</v>
      </c>
      <c r="F16" s="15">
        <v>123</v>
      </c>
      <c r="G16" s="15">
        <v>118</v>
      </c>
      <c r="H16" s="15">
        <v>5</v>
      </c>
      <c r="I16" s="15">
        <v>6</v>
      </c>
      <c r="J16" s="15">
        <v>3</v>
      </c>
      <c r="K16" s="15">
        <v>2131</v>
      </c>
      <c r="L16" s="15">
        <v>2</v>
      </c>
      <c r="M16" s="58">
        <v>9.3940817300000004E-4</v>
      </c>
    </row>
    <row r="17" spans="1:13" x14ac:dyDescent="0.2">
      <c r="A17" s="6" t="s">
        <v>1</v>
      </c>
      <c r="B17" s="15">
        <v>453</v>
      </c>
      <c r="C17" s="15">
        <v>1</v>
      </c>
      <c r="D17" s="15">
        <v>8</v>
      </c>
      <c r="E17" s="15">
        <v>-7</v>
      </c>
      <c r="F17" s="15">
        <v>23</v>
      </c>
      <c r="G17" s="15">
        <v>24</v>
      </c>
      <c r="H17" s="15">
        <v>-1</v>
      </c>
      <c r="I17" s="15">
        <v>0</v>
      </c>
      <c r="J17" s="15">
        <v>1</v>
      </c>
      <c r="K17" s="15">
        <v>446</v>
      </c>
      <c r="L17" s="15">
        <v>-7</v>
      </c>
      <c r="M17" s="58">
        <v>-1.5452538629999998E-2</v>
      </c>
    </row>
    <row r="18" spans="1:13" x14ac:dyDescent="0.2">
      <c r="A18" s="6" t="s">
        <v>95</v>
      </c>
      <c r="B18" s="15">
        <v>182</v>
      </c>
      <c r="C18" s="15">
        <v>2</v>
      </c>
      <c r="D18" s="15">
        <v>4</v>
      </c>
      <c r="E18" s="15">
        <v>-2</v>
      </c>
      <c r="F18" s="15">
        <v>7</v>
      </c>
      <c r="G18" s="15">
        <v>10</v>
      </c>
      <c r="H18" s="15">
        <v>-3</v>
      </c>
      <c r="I18" s="15">
        <v>0</v>
      </c>
      <c r="J18" s="15">
        <v>0</v>
      </c>
      <c r="K18" s="15">
        <v>177</v>
      </c>
      <c r="L18" s="15">
        <v>-5</v>
      </c>
      <c r="M18" s="58">
        <v>-2.7472527470000001E-2</v>
      </c>
    </row>
    <row r="19" spans="1:13" x14ac:dyDescent="0.2">
      <c r="A19" s="6" t="s">
        <v>2</v>
      </c>
      <c r="B19" s="15">
        <v>1067</v>
      </c>
      <c r="C19" s="15">
        <v>9</v>
      </c>
      <c r="D19" s="15">
        <v>13</v>
      </c>
      <c r="E19" s="15">
        <v>-4</v>
      </c>
      <c r="F19" s="15">
        <v>94</v>
      </c>
      <c r="G19" s="15">
        <v>51</v>
      </c>
      <c r="H19" s="15">
        <v>43</v>
      </c>
      <c r="I19" s="15">
        <v>1</v>
      </c>
      <c r="J19" s="15">
        <v>-1</v>
      </c>
      <c r="K19" s="15">
        <v>1106</v>
      </c>
      <c r="L19" s="15">
        <v>39</v>
      </c>
      <c r="M19" s="58">
        <v>3.6551077788E-2</v>
      </c>
    </row>
    <row r="20" spans="1:13" x14ac:dyDescent="0.2">
      <c r="A20" s="6" t="s">
        <v>89</v>
      </c>
      <c r="B20" s="15">
        <v>1994</v>
      </c>
      <c r="C20" s="15">
        <v>11</v>
      </c>
      <c r="D20" s="15">
        <v>25</v>
      </c>
      <c r="E20" s="15">
        <v>-14</v>
      </c>
      <c r="F20" s="15">
        <v>91</v>
      </c>
      <c r="G20" s="15">
        <v>50</v>
      </c>
      <c r="H20" s="15">
        <v>41</v>
      </c>
      <c r="I20" s="15">
        <v>6</v>
      </c>
      <c r="J20" s="15">
        <v>-3</v>
      </c>
      <c r="K20" s="15">
        <v>2024</v>
      </c>
      <c r="L20" s="15">
        <v>30</v>
      </c>
      <c r="M20" s="58">
        <v>1.5045135406E-2</v>
      </c>
    </row>
    <row r="21" spans="1:13" x14ac:dyDescent="0.2">
      <c r="A21" s="6" t="s">
        <v>92</v>
      </c>
      <c r="B21" s="15">
        <v>731</v>
      </c>
      <c r="C21" s="15">
        <v>6</v>
      </c>
      <c r="D21" s="15">
        <v>3</v>
      </c>
      <c r="E21" s="15">
        <v>3</v>
      </c>
      <c r="F21" s="15">
        <v>49</v>
      </c>
      <c r="G21" s="15">
        <v>51</v>
      </c>
      <c r="H21" s="15">
        <v>-2</v>
      </c>
      <c r="I21" s="15">
        <v>0</v>
      </c>
      <c r="J21" s="15">
        <v>0</v>
      </c>
      <c r="K21" s="15">
        <v>732</v>
      </c>
      <c r="L21" s="15">
        <v>1</v>
      </c>
      <c r="M21" s="58">
        <v>1.367989056E-3</v>
      </c>
    </row>
    <row r="22" spans="1:13" x14ac:dyDescent="0.2">
      <c r="A22" s="5" t="str">
        <f>VLOOKUP("&lt;Zeilentitel_3&gt;",Uebersetzungen!$B$3:$E$105,Uebersetzungen!$B$2+1,FALSE)</f>
        <v>Region Bernina</v>
      </c>
      <c r="B22" s="8">
        <v>4070</v>
      </c>
      <c r="C22" s="8">
        <v>24</v>
      </c>
      <c r="D22" s="8">
        <v>48</v>
      </c>
      <c r="E22" s="8">
        <v>-24</v>
      </c>
      <c r="F22" s="8">
        <v>71</v>
      </c>
      <c r="G22" s="8">
        <v>92</v>
      </c>
      <c r="H22" s="8">
        <v>-21</v>
      </c>
      <c r="I22" s="8">
        <v>10</v>
      </c>
      <c r="J22" s="8">
        <v>2</v>
      </c>
      <c r="K22" s="8">
        <v>4037</v>
      </c>
      <c r="L22" s="8">
        <v>-33</v>
      </c>
      <c r="M22" s="56">
        <v>-8.1081081099999997E-3</v>
      </c>
    </row>
    <row r="23" spans="1:13" x14ac:dyDescent="0.2">
      <c r="A23" s="6" t="s">
        <v>3</v>
      </c>
      <c r="B23" s="15">
        <v>925</v>
      </c>
      <c r="C23" s="15">
        <v>5</v>
      </c>
      <c r="D23" s="15">
        <v>14</v>
      </c>
      <c r="E23" s="15">
        <v>-9</v>
      </c>
      <c r="F23" s="15">
        <v>12</v>
      </c>
      <c r="G23" s="15">
        <v>16</v>
      </c>
      <c r="H23" s="15">
        <v>-4</v>
      </c>
      <c r="I23" s="15">
        <v>3</v>
      </c>
      <c r="J23" s="15">
        <v>0</v>
      </c>
      <c r="K23" s="15">
        <v>915</v>
      </c>
      <c r="L23" s="15">
        <v>-10</v>
      </c>
      <c r="M23" s="58">
        <v>-1.081081081E-2</v>
      </c>
    </row>
    <row r="24" spans="1:13" x14ac:dyDescent="0.2">
      <c r="A24" s="6" t="s">
        <v>4</v>
      </c>
      <c r="B24" s="15">
        <v>3145</v>
      </c>
      <c r="C24" s="15">
        <v>19</v>
      </c>
      <c r="D24" s="15">
        <v>34</v>
      </c>
      <c r="E24" s="15">
        <v>-15</v>
      </c>
      <c r="F24" s="15">
        <v>59</v>
      </c>
      <c r="G24" s="15">
        <v>76</v>
      </c>
      <c r="H24" s="15">
        <v>-17</v>
      </c>
      <c r="I24" s="15">
        <v>7</v>
      </c>
      <c r="J24" s="15">
        <v>2</v>
      </c>
      <c r="K24" s="15">
        <v>3122</v>
      </c>
      <c r="L24" s="15">
        <v>-23</v>
      </c>
      <c r="M24" s="58">
        <v>-7.3131955500000002E-3</v>
      </c>
    </row>
    <row r="25" spans="1:13" x14ac:dyDescent="0.2">
      <c r="A25" s="5" t="str">
        <f>VLOOKUP("&lt;Zeilentitel_4&gt;",Uebersetzungen!$B$3:$E$105,Uebersetzungen!$B$2+1,FALSE)</f>
        <v>Region Engiadina Bassa/Val Müstair</v>
      </c>
      <c r="B25" s="8">
        <v>7419</v>
      </c>
      <c r="C25" s="8">
        <v>38</v>
      </c>
      <c r="D25" s="8">
        <v>95</v>
      </c>
      <c r="E25" s="8">
        <v>-57</v>
      </c>
      <c r="F25" s="8">
        <v>275</v>
      </c>
      <c r="G25" s="8">
        <v>279</v>
      </c>
      <c r="H25" s="8">
        <v>-4</v>
      </c>
      <c r="I25" s="8">
        <v>8</v>
      </c>
      <c r="J25" s="8">
        <v>9</v>
      </c>
      <c r="K25" s="8">
        <v>7375</v>
      </c>
      <c r="L25" s="8">
        <v>-44</v>
      </c>
      <c r="M25" s="56">
        <v>-5.9307184300000006E-3</v>
      </c>
    </row>
    <row r="26" spans="1:13" x14ac:dyDescent="0.2">
      <c r="A26" s="6" t="s">
        <v>37</v>
      </c>
      <c r="B26" s="15">
        <v>1255</v>
      </c>
      <c r="C26" s="15">
        <v>4</v>
      </c>
      <c r="D26" s="15">
        <v>18</v>
      </c>
      <c r="E26" s="15">
        <v>-14</v>
      </c>
      <c r="F26" s="15">
        <v>52</v>
      </c>
      <c r="G26" s="15">
        <v>50</v>
      </c>
      <c r="H26" s="15">
        <v>2</v>
      </c>
      <c r="I26" s="15">
        <v>2</v>
      </c>
      <c r="J26" s="15">
        <v>2</v>
      </c>
      <c r="K26" s="15">
        <v>1247</v>
      </c>
      <c r="L26" s="15">
        <v>-8</v>
      </c>
      <c r="M26" s="58">
        <v>-6.3745019899999998E-3</v>
      </c>
    </row>
    <row r="27" spans="1:13" x14ac:dyDescent="0.2">
      <c r="A27" s="6" t="s">
        <v>38</v>
      </c>
      <c r="B27" s="15">
        <v>553</v>
      </c>
      <c r="C27" s="15">
        <v>3</v>
      </c>
      <c r="D27" s="15">
        <v>6</v>
      </c>
      <c r="E27" s="15">
        <v>-3</v>
      </c>
      <c r="F27" s="15">
        <v>14</v>
      </c>
      <c r="G27" s="15">
        <v>18</v>
      </c>
      <c r="H27" s="15">
        <v>-4</v>
      </c>
      <c r="I27" s="15">
        <v>1</v>
      </c>
      <c r="J27" s="15">
        <v>1</v>
      </c>
      <c r="K27" s="15">
        <v>548</v>
      </c>
      <c r="L27" s="15">
        <v>-5</v>
      </c>
      <c r="M27" s="58">
        <v>-9.0415913200000003E-3</v>
      </c>
    </row>
    <row r="28" spans="1:13" x14ac:dyDescent="0.2">
      <c r="A28" s="6" t="s">
        <v>39</v>
      </c>
      <c r="B28" s="15">
        <v>3577</v>
      </c>
      <c r="C28" s="15">
        <v>22</v>
      </c>
      <c r="D28" s="15">
        <v>43</v>
      </c>
      <c r="E28" s="15">
        <v>-21</v>
      </c>
      <c r="F28" s="15">
        <v>155</v>
      </c>
      <c r="G28" s="15">
        <v>152</v>
      </c>
      <c r="H28" s="15">
        <v>3</v>
      </c>
      <c r="I28" s="15">
        <v>4</v>
      </c>
      <c r="J28" s="15">
        <v>2</v>
      </c>
      <c r="K28" s="15">
        <v>3565</v>
      </c>
      <c r="L28" s="15">
        <v>-12</v>
      </c>
      <c r="M28" s="58">
        <v>-3.3547665599999998E-3</v>
      </c>
    </row>
    <row r="29" spans="1:13" x14ac:dyDescent="0.2">
      <c r="A29" s="6" t="s">
        <v>40</v>
      </c>
      <c r="B29" s="15">
        <v>743</v>
      </c>
      <c r="C29" s="15">
        <v>1</v>
      </c>
      <c r="D29" s="15">
        <v>5</v>
      </c>
      <c r="E29" s="15">
        <v>-4</v>
      </c>
      <c r="F29" s="15">
        <v>24</v>
      </c>
      <c r="G29" s="15">
        <v>36</v>
      </c>
      <c r="H29" s="15">
        <v>-12</v>
      </c>
      <c r="I29" s="15">
        <v>0</v>
      </c>
      <c r="J29" s="15">
        <v>0</v>
      </c>
      <c r="K29" s="15">
        <v>727</v>
      </c>
      <c r="L29" s="15">
        <v>-16</v>
      </c>
      <c r="M29" s="58">
        <v>-2.1534320320000001E-2</v>
      </c>
    </row>
    <row r="30" spans="1:13" x14ac:dyDescent="0.2">
      <c r="A30" s="6" t="s">
        <v>59</v>
      </c>
      <c r="B30" s="15">
        <v>1291</v>
      </c>
      <c r="C30" s="15">
        <v>8</v>
      </c>
      <c r="D30" s="15">
        <v>23</v>
      </c>
      <c r="E30" s="15">
        <v>-15</v>
      </c>
      <c r="F30" s="15">
        <v>30</v>
      </c>
      <c r="G30" s="15">
        <v>23</v>
      </c>
      <c r="H30" s="15">
        <v>7</v>
      </c>
      <c r="I30" s="15">
        <v>1</v>
      </c>
      <c r="J30" s="15">
        <v>4</v>
      </c>
      <c r="K30" s="15">
        <v>1288</v>
      </c>
      <c r="L30" s="15">
        <v>-3</v>
      </c>
      <c r="M30" s="58">
        <v>-2.32378002E-3</v>
      </c>
    </row>
    <row r="31" spans="1:13" x14ac:dyDescent="0.2">
      <c r="A31" s="5" t="str">
        <f>VLOOKUP("&lt;Zeilentitel_5&gt;",Uebersetzungen!$B$3:$E$105,Uebersetzungen!$B$2+1,FALSE)</f>
        <v>Region Imboden</v>
      </c>
      <c r="B31" s="8">
        <v>17470</v>
      </c>
      <c r="C31" s="8">
        <v>142</v>
      </c>
      <c r="D31" s="8">
        <v>132</v>
      </c>
      <c r="E31" s="8">
        <v>10</v>
      </c>
      <c r="F31" s="8">
        <v>915</v>
      </c>
      <c r="G31" s="8">
        <v>893</v>
      </c>
      <c r="H31" s="8">
        <v>22</v>
      </c>
      <c r="I31" s="8">
        <v>59</v>
      </c>
      <c r="J31" s="8">
        <v>14</v>
      </c>
      <c r="K31" s="8">
        <v>17575</v>
      </c>
      <c r="L31" s="8">
        <v>105</v>
      </c>
      <c r="M31" s="56">
        <v>6.0103033770000005E-3</v>
      </c>
    </row>
    <row r="32" spans="1:13" x14ac:dyDescent="0.2">
      <c r="A32" s="6" t="s">
        <v>30</v>
      </c>
      <c r="B32" s="15">
        <v>3025</v>
      </c>
      <c r="C32" s="15">
        <v>25</v>
      </c>
      <c r="D32" s="15">
        <v>21</v>
      </c>
      <c r="E32" s="15">
        <v>4</v>
      </c>
      <c r="F32" s="15">
        <v>162</v>
      </c>
      <c r="G32" s="15">
        <v>164</v>
      </c>
      <c r="H32" s="15">
        <v>-2</v>
      </c>
      <c r="I32" s="15">
        <v>8</v>
      </c>
      <c r="J32" s="15">
        <v>6</v>
      </c>
      <c r="K32" s="15">
        <v>3041</v>
      </c>
      <c r="L32" s="15">
        <v>16</v>
      </c>
      <c r="M32" s="58">
        <v>5.2892561980000001E-3</v>
      </c>
    </row>
    <row r="33" spans="1:13" x14ac:dyDescent="0.2">
      <c r="A33" s="6" t="s">
        <v>31</v>
      </c>
      <c r="B33" s="15">
        <v>6154</v>
      </c>
      <c r="C33" s="15">
        <v>52</v>
      </c>
      <c r="D33" s="15">
        <v>50</v>
      </c>
      <c r="E33" s="15">
        <v>2</v>
      </c>
      <c r="F33" s="15">
        <v>272</v>
      </c>
      <c r="G33" s="15">
        <v>275</v>
      </c>
      <c r="H33" s="15">
        <v>-3</v>
      </c>
      <c r="I33" s="15">
        <v>33</v>
      </c>
      <c r="J33" s="15">
        <v>3</v>
      </c>
      <c r="K33" s="15">
        <v>6189</v>
      </c>
      <c r="L33" s="15">
        <v>35</v>
      </c>
      <c r="M33" s="58">
        <v>5.6873578160000007E-3</v>
      </c>
    </row>
    <row r="34" spans="1:13" x14ac:dyDescent="0.2">
      <c r="A34" s="6" t="s">
        <v>32</v>
      </c>
      <c r="B34" s="15">
        <v>1293</v>
      </c>
      <c r="C34" s="15">
        <v>6</v>
      </c>
      <c r="D34" s="15">
        <v>10</v>
      </c>
      <c r="E34" s="15">
        <v>-4</v>
      </c>
      <c r="F34" s="15">
        <v>63</v>
      </c>
      <c r="G34" s="15">
        <v>85</v>
      </c>
      <c r="H34" s="15">
        <v>-22</v>
      </c>
      <c r="I34" s="15">
        <v>7</v>
      </c>
      <c r="J34" s="15">
        <v>-4</v>
      </c>
      <c r="K34" s="15">
        <v>1270</v>
      </c>
      <c r="L34" s="15">
        <v>-23</v>
      </c>
      <c r="M34" s="58">
        <v>-1.778808971E-2</v>
      </c>
    </row>
    <row r="35" spans="1:13" x14ac:dyDescent="0.2">
      <c r="A35" s="6" t="s">
        <v>33</v>
      </c>
      <c r="B35" s="15">
        <v>2448</v>
      </c>
      <c r="C35" s="15">
        <v>20</v>
      </c>
      <c r="D35" s="15">
        <v>9</v>
      </c>
      <c r="E35" s="15">
        <v>11</v>
      </c>
      <c r="F35" s="15">
        <v>126</v>
      </c>
      <c r="G35" s="15">
        <v>106</v>
      </c>
      <c r="H35" s="15">
        <v>20</v>
      </c>
      <c r="I35" s="15">
        <v>7</v>
      </c>
      <c r="J35" s="15">
        <v>3</v>
      </c>
      <c r="K35" s="15">
        <v>2489</v>
      </c>
      <c r="L35" s="15">
        <v>41</v>
      </c>
      <c r="M35" s="58">
        <v>1.6748366013000001E-2</v>
      </c>
    </row>
    <row r="36" spans="1:13" x14ac:dyDescent="0.2">
      <c r="A36" s="6" t="s">
        <v>34</v>
      </c>
      <c r="B36" s="15">
        <v>2196</v>
      </c>
      <c r="C36" s="15">
        <v>11</v>
      </c>
      <c r="D36" s="15">
        <v>25</v>
      </c>
      <c r="E36" s="15">
        <v>-14</v>
      </c>
      <c r="F36" s="15">
        <v>143</v>
      </c>
      <c r="G36" s="15">
        <v>136</v>
      </c>
      <c r="H36" s="15">
        <v>7</v>
      </c>
      <c r="I36" s="15">
        <v>4</v>
      </c>
      <c r="J36" s="15">
        <v>-3</v>
      </c>
      <c r="K36" s="15">
        <v>2190</v>
      </c>
      <c r="L36" s="15">
        <v>-6</v>
      </c>
      <c r="M36" s="58">
        <v>-2.7322404399999999E-3</v>
      </c>
    </row>
    <row r="37" spans="1:13" x14ac:dyDescent="0.2">
      <c r="A37" s="6" t="s">
        <v>35</v>
      </c>
      <c r="B37" s="15">
        <v>1017</v>
      </c>
      <c r="C37" s="15">
        <v>9</v>
      </c>
      <c r="D37" s="15">
        <v>7</v>
      </c>
      <c r="E37" s="15">
        <v>2</v>
      </c>
      <c r="F37" s="15">
        <v>79</v>
      </c>
      <c r="G37" s="15">
        <v>62</v>
      </c>
      <c r="H37" s="15">
        <v>17</v>
      </c>
      <c r="I37" s="15">
        <v>0</v>
      </c>
      <c r="J37" s="15">
        <v>2</v>
      </c>
      <c r="K37" s="15">
        <v>1038</v>
      </c>
      <c r="L37" s="15">
        <v>21</v>
      </c>
      <c r="M37" s="58">
        <v>2.0648967551999999E-2</v>
      </c>
    </row>
    <row r="38" spans="1:13" x14ac:dyDescent="0.2">
      <c r="A38" s="6" t="s">
        <v>36</v>
      </c>
      <c r="B38" s="15">
        <v>1337</v>
      </c>
      <c r="C38" s="15">
        <v>19</v>
      </c>
      <c r="D38" s="15">
        <v>10</v>
      </c>
      <c r="E38" s="15">
        <v>9</v>
      </c>
      <c r="F38" s="15">
        <v>70</v>
      </c>
      <c r="G38" s="15">
        <v>65</v>
      </c>
      <c r="H38" s="15">
        <v>5</v>
      </c>
      <c r="I38" s="15">
        <v>0</v>
      </c>
      <c r="J38" s="15">
        <v>7</v>
      </c>
      <c r="K38" s="15">
        <v>1358</v>
      </c>
      <c r="L38" s="15">
        <v>21</v>
      </c>
      <c r="M38" s="58">
        <v>1.5706806283000002E-2</v>
      </c>
    </row>
    <row r="39" spans="1:13" x14ac:dyDescent="0.2">
      <c r="A39" s="5" t="str">
        <f>VLOOKUP("&lt;Zeilentitel_6&gt;",Uebersetzungen!$B$3:$E$105,Uebersetzungen!$B$2+1,FALSE)</f>
        <v>Region Landquart</v>
      </c>
      <c r="B39" s="8">
        <v>22116</v>
      </c>
      <c r="C39" s="8">
        <v>193</v>
      </c>
      <c r="D39" s="8">
        <v>173</v>
      </c>
      <c r="E39" s="8">
        <v>20</v>
      </c>
      <c r="F39" s="8">
        <v>1249</v>
      </c>
      <c r="G39" s="8">
        <v>1186</v>
      </c>
      <c r="H39" s="8">
        <v>63</v>
      </c>
      <c r="I39" s="8">
        <v>41</v>
      </c>
      <c r="J39" s="8">
        <v>-11</v>
      </c>
      <c r="K39" s="8">
        <v>22229</v>
      </c>
      <c r="L39" s="8">
        <v>113</v>
      </c>
      <c r="M39" s="56">
        <v>5.1094230419999999E-3</v>
      </c>
    </row>
    <row r="40" spans="1:13" x14ac:dyDescent="0.2">
      <c r="A40" s="6" t="s">
        <v>70</v>
      </c>
      <c r="B40" s="15">
        <v>2934</v>
      </c>
      <c r="C40" s="15">
        <v>19</v>
      </c>
      <c r="D40" s="15">
        <v>14</v>
      </c>
      <c r="E40" s="15">
        <v>5</v>
      </c>
      <c r="F40" s="15">
        <v>164</v>
      </c>
      <c r="G40" s="15">
        <v>140</v>
      </c>
      <c r="H40" s="15">
        <v>24</v>
      </c>
      <c r="I40" s="15">
        <v>5</v>
      </c>
      <c r="J40" s="15">
        <v>2</v>
      </c>
      <c r="K40" s="15">
        <v>2970</v>
      </c>
      <c r="L40" s="15">
        <v>36</v>
      </c>
      <c r="M40" s="58">
        <v>1.2269938650000001E-2</v>
      </c>
    </row>
    <row r="41" spans="1:13" x14ac:dyDescent="0.2">
      <c r="A41" s="6" t="s">
        <v>71</v>
      </c>
      <c r="B41" s="15">
        <v>2337</v>
      </c>
      <c r="C41" s="15">
        <v>21</v>
      </c>
      <c r="D41" s="15">
        <v>15</v>
      </c>
      <c r="E41" s="15">
        <v>6</v>
      </c>
      <c r="F41" s="15">
        <v>98</v>
      </c>
      <c r="G41" s="15">
        <v>101</v>
      </c>
      <c r="H41" s="15">
        <v>-3</v>
      </c>
      <c r="I41" s="15">
        <v>1</v>
      </c>
      <c r="J41" s="15">
        <v>2</v>
      </c>
      <c r="K41" s="15">
        <v>2343</v>
      </c>
      <c r="L41" s="15">
        <v>6</v>
      </c>
      <c r="M41" s="58">
        <v>2.5673940950000002E-3</v>
      </c>
    </row>
    <row r="42" spans="1:13" x14ac:dyDescent="0.2">
      <c r="A42" s="6" t="s">
        <v>72</v>
      </c>
      <c r="B42" s="15">
        <v>3051</v>
      </c>
      <c r="C42" s="15">
        <v>24</v>
      </c>
      <c r="D42" s="15">
        <v>31</v>
      </c>
      <c r="E42" s="15">
        <v>-7</v>
      </c>
      <c r="F42" s="15">
        <v>242</v>
      </c>
      <c r="G42" s="15">
        <v>198</v>
      </c>
      <c r="H42" s="15">
        <v>44</v>
      </c>
      <c r="I42" s="15">
        <v>4</v>
      </c>
      <c r="J42" s="15">
        <v>-6</v>
      </c>
      <c r="K42" s="15">
        <v>3086</v>
      </c>
      <c r="L42" s="15">
        <v>35</v>
      </c>
      <c r="M42" s="58">
        <v>1.147164864E-2</v>
      </c>
    </row>
    <row r="43" spans="1:13" x14ac:dyDescent="0.2">
      <c r="A43" s="6" t="s">
        <v>73</v>
      </c>
      <c r="B43" s="15">
        <v>764</v>
      </c>
      <c r="C43" s="15">
        <v>10</v>
      </c>
      <c r="D43" s="15">
        <v>2</v>
      </c>
      <c r="E43" s="15">
        <v>8</v>
      </c>
      <c r="F43" s="15">
        <v>47</v>
      </c>
      <c r="G43" s="15">
        <v>51</v>
      </c>
      <c r="H43" s="15">
        <v>-4</v>
      </c>
      <c r="I43" s="15">
        <v>2</v>
      </c>
      <c r="J43" s="15">
        <v>1</v>
      </c>
      <c r="K43" s="15">
        <v>771</v>
      </c>
      <c r="L43" s="15">
        <v>7</v>
      </c>
      <c r="M43" s="58">
        <v>9.1623036649999996E-3</v>
      </c>
    </row>
    <row r="44" spans="1:13" x14ac:dyDescent="0.2">
      <c r="A44" s="6" t="s">
        <v>74</v>
      </c>
      <c r="B44" s="15">
        <v>833</v>
      </c>
      <c r="C44" s="15">
        <v>14</v>
      </c>
      <c r="D44" s="15">
        <v>8</v>
      </c>
      <c r="E44" s="15">
        <v>6</v>
      </c>
      <c r="F44" s="15">
        <v>55</v>
      </c>
      <c r="G44" s="15">
        <v>43</v>
      </c>
      <c r="H44" s="15">
        <v>12</v>
      </c>
      <c r="I44" s="15">
        <v>1</v>
      </c>
      <c r="J44" s="15">
        <v>0</v>
      </c>
      <c r="K44" s="15">
        <v>852</v>
      </c>
      <c r="L44" s="15">
        <v>19</v>
      </c>
      <c r="M44" s="58">
        <v>2.2809123648999997E-2</v>
      </c>
    </row>
    <row r="45" spans="1:13" x14ac:dyDescent="0.2">
      <c r="A45" s="6" t="s">
        <v>75</v>
      </c>
      <c r="B45" s="15">
        <v>2824</v>
      </c>
      <c r="C45" s="15">
        <v>18</v>
      </c>
      <c r="D45" s="15">
        <v>18</v>
      </c>
      <c r="E45" s="15">
        <v>0</v>
      </c>
      <c r="F45" s="15">
        <v>216</v>
      </c>
      <c r="G45" s="15">
        <v>159</v>
      </c>
      <c r="H45" s="15">
        <v>57</v>
      </c>
      <c r="I45" s="15">
        <v>5</v>
      </c>
      <c r="J45" s="15">
        <v>-18</v>
      </c>
      <c r="K45" s="15">
        <v>2868</v>
      </c>
      <c r="L45" s="15">
        <v>44</v>
      </c>
      <c r="M45" s="58">
        <v>1.5580736544000001E-2</v>
      </c>
    </row>
    <row r="46" spans="1:13" x14ac:dyDescent="0.2">
      <c r="A46" s="6" t="s">
        <v>76</v>
      </c>
      <c r="B46" s="15">
        <v>2320</v>
      </c>
      <c r="C46" s="15">
        <v>22</v>
      </c>
      <c r="D46" s="15">
        <v>22</v>
      </c>
      <c r="E46" s="15">
        <v>0</v>
      </c>
      <c r="F46" s="15">
        <v>101</v>
      </c>
      <c r="G46" s="15">
        <v>117</v>
      </c>
      <c r="H46" s="15">
        <v>-16</v>
      </c>
      <c r="I46" s="15">
        <v>2</v>
      </c>
      <c r="J46" s="15">
        <v>3</v>
      </c>
      <c r="K46" s="15">
        <v>2309</v>
      </c>
      <c r="L46" s="15">
        <v>-11</v>
      </c>
      <c r="M46" s="58">
        <v>-4.7413793100000001E-3</v>
      </c>
    </row>
    <row r="47" spans="1:13" x14ac:dyDescent="0.2">
      <c r="A47" s="6" t="s">
        <v>77</v>
      </c>
      <c r="B47" s="15">
        <v>7053</v>
      </c>
      <c r="C47" s="15">
        <v>65</v>
      </c>
      <c r="D47" s="15">
        <v>63</v>
      </c>
      <c r="E47" s="15">
        <v>2</v>
      </c>
      <c r="F47" s="15">
        <v>326</v>
      </c>
      <c r="G47" s="15">
        <v>377</v>
      </c>
      <c r="H47" s="15">
        <v>-51</v>
      </c>
      <c r="I47" s="15">
        <v>21</v>
      </c>
      <c r="J47" s="15">
        <v>5</v>
      </c>
      <c r="K47" s="15">
        <v>7030</v>
      </c>
      <c r="L47" s="15">
        <v>-23</v>
      </c>
      <c r="M47" s="58">
        <v>-3.2610236799999999E-3</v>
      </c>
    </row>
    <row r="48" spans="1:13" x14ac:dyDescent="0.2">
      <c r="A48" s="5" t="str">
        <f>VLOOKUP("&lt;Zeilentitel_7&gt;",Uebersetzungen!$B$3:$E$105,Uebersetzungen!$B$2+1,FALSE)</f>
        <v>Region Maloja</v>
      </c>
      <c r="B48" s="8">
        <v>12544</v>
      </c>
      <c r="C48" s="8">
        <v>79</v>
      </c>
      <c r="D48" s="8">
        <v>124</v>
      </c>
      <c r="E48" s="8">
        <v>-45</v>
      </c>
      <c r="F48" s="8">
        <v>732</v>
      </c>
      <c r="G48" s="8">
        <v>724</v>
      </c>
      <c r="H48" s="8">
        <v>8</v>
      </c>
      <c r="I48" s="8">
        <v>46</v>
      </c>
      <c r="J48" s="8">
        <v>15</v>
      </c>
      <c r="K48" s="8">
        <v>12568</v>
      </c>
      <c r="L48" s="8">
        <v>24</v>
      </c>
      <c r="M48" s="56">
        <v>1.9132653059999998E-3</v>
      </c>
    </row>
    <row r="49" spans="1:13" x14ac:dyDescent="0.2">
      <c r="A49" s="6" t="s">
        <v>41</v>
      </c>
      <c r="B49" s="15">
        <v>507</v>
      </c>
      <c r="C49" s="15">
        <v>7</v>
      </c>
      <c r="D49" s="15">
        <v>2</v>
      </c>
      <c r="E49" s="15">
        <v>5</v>
      </c>
      <c r="F49" s="15">
        <v>35</v>
      </c>
      <c r="G49" s="15">
        <v>27</v>
      </c>
      <c r="H49" s="15">
        <v>8</v>
      </c>
      <c r="I49" s="15">
        <v>1</v>
      </c>
      <c r="J49" s="15">
        <v>2</v>
      </c>
      <c r="K49" s="15">
        <v>523</v>
      </c>
      <c r="L49" s="15">
        <v>16</v>
      </c>
      <c r="M49" s="58">
        <v>3.1558185403999996E-2</v>
      </c>
    </row>
    <row r="50" spans="1:13" x14ac:dyDescent="0.2">
      <c r="A50" s="6" t="s">
        <v>42</v>
      </c>
      <c r="B50" s="15">
        <v>1025</v>
      </c>
      <c r="C50" s="15">
        <v>9</v>
      </c>
      <c r="D50" s="15">
        <v>11</v>
      </c>
      <c r="E50" s="15">
        <v>-2</v>
      </c>
      <c r="F50" s="15">
        <v>58</v>
      </c>
      <c r="G50" s="15">
        <v>70</v>
      </c>
      <c r="H50" s="15">
        <v>-12</v>
      </c>
      <c r="I50" s="15">
        <v>2</v>
      </c>
      <c r="J50" s="15">
        <v>6</v>
      </c>
      <c r="K50" s="15">
        <v>1019</v>
      </c>
      <c r="L50" s="15">
        <v>-6</v>
      </c>
      <c r="M50" s="58">
        <v>-5.8536585399999999E-3</v>
      </c>
    </row>
    <row r="51" spans="1:13" x14ac:dyDescent="0.2">
      <c r="A51" s="6" t="s">
        <v>43</v>
      </c>
      <c r="B51" s="15">
        <v>152</v>
      </c>
      <c r="C51" s="15">
        <v>1</v>
      </c>
      <c r="D51" s="15">
        <v>0</v>
      </c>
      <c r="E51" s="15">
        <v>1</v>
      </c>
      <c r="F51" s="15">
        <v>14</v>
      </c>
      <c r="G51" s="15">
        <v>14</v>
      </c>
      <c r="H51" s="15">
        <v>0</v>
      </c>
      <c r="I51" s="15">
        <v>0</v>
      </c>
      <c r="J51" s="15">
        <v>-2</v>
      </c>
      <c r="K51" s="15">
        <v>151</v>
      </c>
      <c r="L51" s="15">
        <v>-1</v>
      </c>
      <c r="M51" s="58">
        <v>-6.5789473700000002E-3</v>
      </c>
    </row>
    <row r="52" spans="1:13" x14ac:dyDescent="0.2">
      <c r="A52" s="6" t="s">
        <v>44</v>
      </c>
      <c r="B52" s="15">
        <v>1397</v>
      </c>
      <c r="C52" s="15">
        <v>8</v>
      </c>
      <c r="D52" s="15">
        <v>13</v>
      </c>
      <c r="E52" s="15">
        <v>-5</v>
      </c>
      <c r="F52" s="15">
        <v>70</v>
      </c>
      <c r="G52" s="15">
        <v>74</v>
      </c>
      <c r="H52" s="15">
        <v>-4</v>
      </c>
      <c r="I52" s="15">
        <v>13</v>
      </c>
      <c r="J52" s="15">
        <v>4</v>
      </c>
      <c r="K52" s="15">
        <v>1405</v>
      </c>
      <c r="L52" s="15">
        <v>8</v>
      </c>
      <c r="M52" s="58">
        <v>5.7265569079999997E-3</v>
      </c>
    </row>
    <row r="53" spans="1:13" x14ac:dyDescent="0.2">
      <c r="A53" s="6" t="s">
        <v>94</v>
      </c>
      <c r="B53" s="15">
        <v>564</v>
      </c>
      <c r="C53" s="15">
        <v>5</v>
      </c>
      <c r="D53" s="15">
        <v>4</v>
      </c>
      <c r="E53" s="15">
        <v>1</v>
      </c>
      <c r="F53" s="15">
        <v>42</v>
      </c>
      <c r="G53" s="15">
        <v>40</v>
      </c>
      <c r="H53" s="15">
        <v>2</v>
      </c>
      <c r="I53" s="15">
        <v>2</v>
      </c>
      <c r="J53" s="15">
        <v>1</v>
      </c>
      <c r="K53" s="15">
        <v>570</v>
      </c>
      <c r="L53" s="15">
        <v>6</v>
      </c>
      <c r="M53" s="58">
        <v>1.0638297872E-2</v>
      </c>
    </row>
    <row r="54" spans="1:13" x14ac:dyDescent="0.2">
      <c r="A54" s="6" t="s">
        <v>45</v>
      </c>
      <c r="B54" s="15">
        <v>2186</v>
      </c>
      <c r="C54" s="15">
        <v>8</v>
      </c>
      <c r="D54" s="15">
        <v>14</v>
      </c>
      <c r="E54" s="15">
        <v>-6</v>
      </c>
      <c r="F54" s="15">
        <v>131</v>
      </c>
      <c r="G54" s="15">
        <v>142</v>
      </c>
      <c r="H54" s="15">
        <v>-11</v>
      </c>
      <c r="I54" s="15">
        <v>7</v>
      </c>
      <c r="J54" s="15">
        <v>-7</v>
      </c>
      <c r="K54" s="15">
        <v>2169</v>
      </c>
      <c r="L54" s="15">
        <v>-17</v>
      </c>
      <c r="M54" s="58">
        <v>-7.7767612100000001E-3</v>
      </c>
    </row>
    <row r="55" spans="1:13" x14ac:dyDescent="0.2">
      <c r="A55" s="6" t="s">
        <v>96</v>
      </c>
      <c r="B55" s="15">
        <v>2809</v>
      </c>
      <c r="C55" s="15">
        <v>16</v>
      </c>
      <c r="D55" s="15">
        <v>38</v>
      </c>
      <c r="E55" s="15">
        <v>-22</v>
      </c>
      <c r="F55" s="15">
        <v>158</v>
      </c>
      <c r="G55" s="15">
        <v>178</v>
      </c>
      <c r="H55" s="15">
        <v>-20</v>
      </c>
      <c r="I55" s="15">
        <v>16</v>
      </c>
      <c r="J55" s="15">
        <v>8</v>
      </c>
      <c r="K55" s="15">
        <v>2791</v>
      </c>
      <c r="L55" s="15">
        <v>-18</v>
      </c>
      <c r="M55" s="58">
        <v>-6.4079743700000006E-3</v>
      </c>
    </row>
    <row r="56" spans="1:13" x14ac:dyDescent="0.2">
      <c r="A56" s="6" t="s">
        <v>46</v>
      </c>
      <c r="B56" s="15">
        <v>572</v>
      </c>
      <c r="C56" s="15">
        <v>3</v>
      </c>
      <c r="D56" s="15">
        <v>5</v>
      </c>
      <c r="E56" s="15">
        <v>-2</v>
      </c>
      <c r="F56" s="15">
        <v>33</v>
      </c>
      <c r="G56" s="15">
        <v>31</v>
      </c>
      <c r="H56" s="15">
        <v>2</v>
      </c>
      <c r="I56" s="15">
        <v>1</v>
      </c>
      <c r="J56" s="15">
        <v>2</v>
      </c>
      <c r="K56" s="15">
        <v>575</v>
      </c>
      <c r="L56" s="15">
        <v>3</v>
      </c>
      <c r="M56" s="58">
        <v>5.2447552449999997E-3</v>
      </c>
    </row>
    <row r="57" spans="1:13" x14ac:dyDescent="0.2">
      <c r="A57" s="6" t="s">
        <v>97</v>
      </c>
      <c r="B57" s="15">
        <v>473</v>
      </c>
      <c r="C57" s="15">
        <v>2</v>
      </c>
      <c r="D57" s="15">
        <v>6</v>
      </c>
      <c r="E57" s="15">
        <v>-4</v>
      </c>
      <c r="F57" s="15">
        <v>27</v>
      </c>
      <c r="G57" s="15">
        <v>22</v>
      </c>
      <c r="H57" s="15">
        <v>5</v>
      </c>
      <c r="I57" s="15">
        <v>0</v>
      </c>
      <c r="J57" s="15">
        <v>-1</v>
      </c>
      <c r="K57" s="15">
        <v>473</v>
      </c>
      <c r="L57" s="15">
        <v>0</v>
      </c>
      <c r="M57" s="58">
        <v>0</v>
      </c>
    </row>
    <row r="58" spans="1:13" x14ac:dyDescent="0.2">
      <c r="A58" s="6" t="s">
        <v>47</v>
      </c>
      <c r="B58" s="15">
        <v>721</v>
      </c>
      <c r="C58" s="15">
        <v>8</v>
      </c>
      <c r="D58" s="15">
        <v>9</v>
      </c>
      <c r="E58" s="15">
        <v>-1</v>
      </c>
      <c r="F58" s="15">
        <v>65</v>
      </c>
      <c r="G58" s="15">
        <v>33</v>
      </c>
      <c r="H58" s="15">
        <v>32</v>
      </c>
      <c r="I58" s="15">
        <v>1</v>
      </c>
      <c r="J58" s="15">
        <v>3</v>
      </c>
      <c r="K58" s="15">
        <v>756</v>
      </c>
      <c r="L58" s="15">
        <v>35</v>
      </c>
      <c r="M58" s="58">
        <v>4.854368932E-2</v>
      </c>
    </row>
    <row r="59" spans="1:13" x14ac:dyDescent="0.2">
      <c r="A59" s="6" t="s">
        <v>48</v>
      </c>
      <c r="B59" s="15">
        <v>796</v>
      </c>
      <c r="C59" s="15">
        <v>3</v>
      </c>
      <c r="D59" s="15">
        <v>9</v>
      </c>
      <c r="E59" s="15">
        <v>-6</v>
      </c>
      <c r="F59" s="15">
        <v>61</v>
      </c>
      <c r="G59" s="15">
        <v>56</v>
      </c>
      <c r="H59" s="15">
        <v>5</v>
      </c>
      <c r="I59" s="15">
        <v>0</v>
      </c>
      <c r="J59" s="15">
        <v>2</v>
      </c>
      <c r="K59" s="15">
        <v>797</v>
      </c>
      <c r="L59" s="15">
        <v>1</v>
      </c>
      <c r="M59" s="58">
        <v>1.256281407E-3</v>
      </c>
    </row>
    <row r="60" spans="1:13" x14ac:dyDescent="0.2">
      <c r="A60" s="6" t="s">
        <v>98</v>
      </c>
      <c r="B60" s="15">
        <v>1342</v>
      </c>
      <c r="C60" s="15">
        <v>9</v>
      </c>
      <c r="D60" s="15">
        <v>13</v>
      </c>
      <c r="E60" s="15">
        <v>-4</v>
      </c>
      <c r="F60" s="15">
        <v>38</v>
      </c>
      <c r="G60" s="15">
        <v>37</v>
      </c>
      <c r="H60" s="15">
        <v>1</v>
      </c>
      <c r="I60" s="15">
        <v>3</v>
      </c>
      <c r="J60" s="15">
        <v>-3</v>
      </c>
      <c r="K60" s="15">
        <v>1339</v>
      </c>
      <c r="L60" s="15">
        <v>-3</v>
      </c>
      <c r="M60" s="58">
        <v>-2.2354694499999998E-3</v>
      </c>
    </row>
    <row r="61" spans="1:13" x14ac:dyDescent="0.2">
      <c r="A61" s="5" t="str">
        <f>VLOOKUP("&lt;Zeilentitel_8&gt;",Uebersetzungen!$B$3:$E$105,Uebersetzungen!$B$2+1,FALSE)</f>
        <v>Region Moesa</v>
      </c>
      <c r="B61" s="8">
        <v>6945</v>
      </c>
      <c r="C61" s="8">
        <v>47</v>
      </c>
      <c r="D61" s="8">
        <v>102</v>
      </c>
      <c r="E61" s="8">
        <v>-55</v>
      </c>
      <c r="F61" s="8">
        <v>346</v>
      </c>
      <c r="G61" s="8">
        <v>281</v>
      </c>
      <c r="H61" s="8">
        <v>65</v>
      </c>
      <c r="I61" s="8">
        <v>30</v>
      </c>
      <c r="J61" s="8">
        <v>-2</v>
      </c>
      <c r="K61" s="8">
        <v>6983</v>
      </c>
      <c r="L61" s="8">
        <v>38</v>
      </c>
      <c r="M61" s="56">
        <v>5.4715622750000003E-3</v>
      </c>
    </row>
    <row r="62" spans="1:13" x14ac:dyDescent="0.2">
      <c r="A62" s="6" t="s">
        <v>49</v>
      </c>
      <c r="B62" s="15">
        <v>81</v>
      </c>
      <c r="C62" s="15">
        <v>0</v>
      </c>
      <c r="D62" s="15">
        <v>1</v>
      </c>
      <c r="E62" s="15">
        <v>-1</v>
      </c>
      <c r="F62" s="15">
        <v>8</v>
      </c>
      <c r="G62" s="15">
        <v>4</v>
      </c>
      <c r="H62" s="15">
        <v>4</v>
      </c>
      <c r="I62" s="15">
        <v>0</v>
      </c>
      <c r="J62" s="15">
        <v>0</v>
      </c>
      <c r="K62" s="15">
        <v>84</v>
      </c>
      <c r="L62" s="15">
        <v>3</v>
      </c>
      <c r="M62" s="58">
        <v>3.7037037037000002E-2</v>
      </c>
    </row>
    <row r="63" spans="1:13" x14ac:dyDescent="0.2">
      <c r="A63" s="6" t="s">
        <v>50</v>
      </c>
      <c r="B63" s="15">
        <v>219</v>
      </c>
      <c r="C63" s="15">
        <v>1</v>
      </c>
      <c r="D63" s="15">
        <v>3</v>
      </c>
      <c r="E63" s="15">
        <v>-2</v>
      </c>
      <c r="F63" s="15">
        <v>6</v>
      </c>
      <c r="G63" s="15">
        <v>5</v>
      </c>
      <c r="H63" s="15">
        <v>1</v>
      </c>
      <c r="I63" s="15">
        <v>0</v>
      </c>
      <c r="J63" s="15">
        <v>0</v>
      </c>
      <c r="K63" s="15">
        <v>218</v>
      </c>
      <c r="L63" s="15">
        <v>-1</v>
      </c>
      <c r="M63" s="58">
        <v>-4.56621005E-3</v>
      </c>
    </row>
    <row r="64" spans="1:13" x14ac:dyDescent="0.2">
      <c r="A64" s="6" t="s">
        <v>51</v>
      </c>
      <c r="B64" s="15">
        <v>143</v>
      </c>
      <c r="C64" s="15">
        <v>0</v>
      </c>
      <c r="D64" s="15">
        <v>1</v>
      </c>
      <c r="E64" s="15">
        <v>-1</v>
      </c>
      <c r="F64" s="15">
        <v>19</v>
      </c>
      <c r="G64" s="15">
        <v>10</v>
      </c>
      <c r="H64" s="15">
        <v>9</v>
      </c>
      <c r="I64" s="15">
        <v>0</v>
      </c>
      <c r="J64" s="15">
        <v>2</v>
      </c>
      <c r="K64" s="15">
        <v>153</v>
      </c>
      <c r="L64" s="15">
        <v>10</v>
      </c>
      <c r="M64" s="58">
        <v>6.9930069930000005E-2</v>
      </c>
    </row>
    <row r="65" spans="1:13" x14ac:dyDescent="0.2">
      <c r="A65" s="6" t="s">
        <v>52</v>
      </c>
      <c r="B65" s="15">
        <v>99</v>
      </c>
      <c r="C65" s="15">
        <v>1</v>
      </c>
      <c r="D65" s="15">
        <v>2</v>
      </c>
      <c r="E65" s="15">
        <v>-1</v>
      </c>
      <c r="F65" s="15">
        <v>4</v>
      </c>
      <c r="G65" s="15">
        <v>1</v>
      </c>
      <c r="H65" s="15">
        <v>3</v>
      </c>
      <c r="I65" s="15">
        <v>0</v>
      </c>
      <c r="J65" s="15">
        <v>-1</v>
      </c>
      <c r="K65" s="15">
        <v>100</v>
      </c>
      <c r="L65" s="15">
        <v>1</v>
      </c>
      <c r="M65" s="58">
        <v>1.0101010101000001E-2</v>
      </c>
    </row>
    <row r="66" spans="1:13" x14ac:dyDescent="0.2">
      <c r="A66" s="6" t="s">
        <v>53</v>
      </c>
      <c r="B66" s="15">
        <v>693</v>
      </c>
      <c r="C66" s="15">
        <v>2</v>
      </c>
      <c r="D66" s="15">
        <v>10</v>
      </c>
      <c r="E66" s="15">
        <v>-8</v>
      </c>
      <c r="F66" s="15">
        <v>35</v>
      </c>
      <c r="G66" s="15">
        <v>30</v>
      </c>
      <c r="H66" s="15">
        <v>5</v>
      </c>
      <c r="I66" s="15">
        <v>2</v>
      </c>
      <c r="J66" s="15">
        <v>-2</v>
      </c>
      <c r="K66" s="15">
        <v>690</v>
      </c>
      <c r="L66" s="15">
        <v>-3</v>
      </c>
      <c r="M66" s="58">
        <v>-4.3290043299999996E-3</v>
      </c>
    </row>
    <row r="67" spans="1:13" x14ac:dyDescent="0.2">
      <c r="A67" s="6" t="s">
        <v>54</v>
      </c>
      <c r="B67" s="15">
        <v>1119</v>
      </c>
      <c r="C67" s="15">
        <v>8</v>
      </c>
      <c r="D67" s="15">
        <v>30</v>
      </c>
      <c r="E67" s="15">
        <v>-22</v>
      </c>
      <c r="F67" s="15">
        <v>45</v>
      </c>
      <c r="G67" s="15">
        <v>33</v>
      </c>
      <c r="H67" s="15">
        <v>12</v>
      </c>
      <c r="I67" s="15">
        <v>7</v>
      </c>
      <c r="J67" s="15">
        <v>-4</v>
      </c>
      <c r="K67" s="15">
        <v>1112</v>
      </c>
      <c r="L67" s="15">
        <v>-7</v>
      </c>
      <c r="M67" s="58">
        <v>-6.2555853400000005E-3</v>
      </c>
    </row>
    <row r="68" spans="1:13" x14ac:dyDescent="0.2">
      <c r="A68" s="6" t="s">
        <v>55</v>
      </c>
      <c r="B68" s="15">
        <v>273</v>
      </c>
      <c r="C68" s="15">
        <v>2</v>
      </c>
      <c r="D68" s="15">
        <v>6</v>
      </c>
      <c r="E68" s="15">
        <v>-4</v>
      </c>
      <c r="F68" s="15">
        <v>7</v>
      </c>
      <c r="G68" s="15">
        <v>14</v>
      </c>
      <c r="H68" s="15">
        <v>-7</v>
      </c>
      <c r="I68" s="15">
        <v>0</v>
      </c>
      <c r="J68" s="15">
        <v>1</v>
      </c>
      <c r="K68" s="15">
        <v>263</v>
      </c>
      <c r="L68" s="15">
        <v>-10</v>
      </c>
      <c r="M68" s="58">
        <v>-3.6630036630000001E-2</v>
      </c>
    </row>
    <row r="69" spans="1:13" x14ac:dyDescent="0.2">
      <c r="A69" s="6" t="s">
        <v>56</v>
      </c>
      <c r="B69" s="15">
        <v>493</v>
      </c>
      <c r="C69" s="15">
        <v>4</v>
      </c>
      <c r="D69" s="15">
        <v>4</v>
      </c>
      <c r="E69" s="15">
        <v>0</v>
      </c>
      <c r="F69" s="15">
        <v>24</v>
      </c>
      <c r="G69" s="15">
        <v>18</v>
      </c>
      <c r="H69" s="15">
        <v>6</v>
      </c>
      <c r="I69" s="15">
        <v>0</v>
      </c>
      <c r="J69" s="15">
        <v>2</v>
      </c>
      <c r="K69" s="15">
        <v>501</v>
      </c>
      <c r="L69" s="15">
        <v>8</v>
      </c>
      <c r="M69" s="58">
        <v>1.6227180527E-2</v>
      </c>
    </row>
    <row r="70" spans="1:13" x14ac:dyDescent="0.2">
      <c r="A70" s="6" t="s">
        <v>57</v>
      </c>
      <c r="B70" s="15">
        <v>1049</v>
      </c>
      <c r="C70" s="15">
        <v>7</v>
      </c>
      <c r="D70" s="15">
        <v>9</v>
      </c>
      <c r="E70" s="15">
        <v>-2</v>
      </c>
      <c r="F70" s="15">
        <v>72</v>
      </c>
      <c r="G70" s="15">
        <v>55</v>
      </c>
      <c r="H70" s="15">
        <v>17</v>
      </c>
      <c r="I70" s="15">
        <v>3</v>
      </c>
      <c r="J70" s="15">
        <v>-2</v>
      </c>
      <c r="K70" s="15">
        <v>1065</v>
      </c>
      <c r="L70" s="15">
        <v>16</v>
      </c>
      <c r="M70" s="58">
        <v>1.5252621544E-2</v>
      </c>
    </row>
    <row r="71" spans="1:13" x14ac:dyDescent="0.2">
      <c r="A71" s="6" t="s">
        <v>99</v>
      </c>
      <c r="B71" s="15">
        <v>1948</v>
      </c>
      <c r="C71" s="15">
        <v>13</v>
      </c>
      <c r="D71" s="15">
        <v>28</v>
      </c>
      <c r="E71" s="15">
        <v>-15</v>
      </c>
      <c r="F71" s="15">
        <v>73</v>
      </c>
      <c r="G71" s="15">
        <v>77</v>
      </c>
      <c r="H71" s="15">
        <v>-4</v>
      </c>
      <c r="I71" s="15">
        <v>14</v>
      </c>
      <c r="J71" s="15">
        <v>2</v>
      </c>
      <c r="K71" s="15">
        <v>1945</v>
      </c>
      <c r="L71" s="15">
        <v>-3</v>
      </c>
      <c r="M71" s="58">
        <v>-1.54004107E-3</v>
      </c>
    </row>
    <row r="72" spans="1:13" x14ac:dyDescent="0.2">
      <c r="A72" s="6" t="s">
        <v>58</v>
      </c>
      <c r="B72" s="15">
        <v>657</v>
      </c>
      <c r="C72" s="15">
        <v>8</v>
      </c>
      <c r="D72" s="15">
        <v>6</v>
      </c>
      <c r="E72" s="15">
        <v>2</v>
      </c>
      <c r="F72" s="15">
        <v>46</v>
      </c>
      <c r="G72" s="15">
        <v>27</v>
      </c>
      <c r="H72" s="15">
        <v>19</v>
      </c>
      <c r="I72" s="15">
        <v>4</v>
      </c>
      <c r="J72" s="15">
        <v>0</v>
      </c>
      <c r="K72" s="15">
        <v>682</v>
      </c>
      <c r="L72" s="15">
        <v>25</v>
      </c>
      <c r="M72" s="58">
        <v>3.8051750380999998E-2</v>
      </c>
    </row>
    <row r="73" spans="1:13" x14ac:dyDescent="0.2">
      <c r="A73" s="6" t="s">
        <v>100</v>
      </c>
      <c r="B73" s="15">
        <v>171</v>
      </c>
      <c r="C73" s="15">
        <v>1</v>
      </c>
      <c r="D73" s="15">
        <v>2</v>
      </c>
      <c r="E73" s="15">
        <v>-1</v>
      </c>
      <c r="F73" s="15">
        <v>7</v>
      </c>
      <c r="G73" s="15">
        <v>7</v>
      </c>
      <c r="H73" s="15">
        <v>0</v>
      </c>
      <c r="I73" s="15">
        <v>0</v>
      </c>
      <c r="J73" s="15">
        <v>0</v>
      </c>
      <c r="K73" s="15">
        <v>170</v>
      </c>
      <c r="L73" s="15">
        <v>-1</v>
      </c>
      <c r="M73" s="58">
        <v>-5.8479532199999995E-3</v>
      </c>
    </row>
    <row r="74" spans="1:13" x14ac:dyDescent="0.2">
      <c r="A74" s="5" t="str">
        <f>VLOOKUP("&lt;Zeilentitel_9&gt;",Uebersetzungen!$B$3:$E$105,Uebersetzungen!$B$2+1,FALSE)</f>
        <v>Region Plessur</v>
      </c>
      <c r="B74" s="8">
        <v>33943</v>
      </c>
      <c r="C74" s="8">
        <v>261</v>
      </c>
      <c r="D74" s="8">
        <v>409</v>
      </c>
      <c r="E74" s="8">
        <v>-148</v>
      </c>
      <c r="F74" s="8">
        <v>1517</v>
      </c>
      <c r="G74" s="8">
        <v>1587</v>
      </c>
      <c r="H74" s="8">
        <v>-70</v>
      </c>
      <c r="I74" s="8">
        <v>144</v>
      </c>
      <c r="J74" s="8">
        <v>-15</v>
      </c>
      <c r="K74" s="8">
        <v>33854</v>
      </c>
      <c r="L74" s="8">
        <v>-89</v>
      </c>
      <c r="M74" s="56">
        <v>-2.6220428399999999E-3</v>
      </c>
    </row>
    <row r="75" spans="1:13" x14ac:dyDescent="0.2">
      <c r="A75" s="6" t="s">
        <v>66</v>
      </c>
      <c r="B75" s="15">
        <v>29811</v>
      </c>
      <c r="C75" s="15">
        <v>228</v>
      </c>
      <c r="D75" s="15">
        <v>355</v>
      </c>
      <c r="E75" s="15">
        <v>-127</v>
      </c>
      <c r="F75" s="15">
        <v>1254</v>
      </c>
      <c r="G75" s="15">
        <v>1306</v>
      </c>
      <c r="H75" s="15">
        <v>-52</v>
      </c>
      <c r="I75" s="15">
        <v>134</v>
      </c>
      <c r="J75" s="15">
        <v>-11</v>
      </c>
      <c r="K75" s="15">
        <v>29755</v>
      </c>
      <c r="L75" s="15">
        <v>-56</v>
      </c>
      <c r="M75" s="58">
        <v>-1.8785012200000001E-3</v>
      </c>
    </row>
    <row r="76" spans="1:13" x14ac:dyDescent="0.2">
      <c r="A76" s="6" t="s">
        <v>67</v>
      </c>
      <c r="B76" s="15">
        <v>1548</v>
      </c>
      <c r="C76" s="15">
        <v>13</v>
      </c>
      <c r="D76" s="15">
        <v>19</v>
      </c>
      <c r="E76" s="15">
        <v>-6</v>
      </c>
      <c r="F76" s="15">
        <v>98</v>
      </c>
      <c r="G76" s="15">
        <v>111</v>
      </c>
      <c r="H76" s="15">
        <v>-13</v>
      </c>
      <c r="I76" s="15">
        <v>1</v>
      </c>
      <c r="J76" s="15">
        <v>-4</v>
      </c>
      <c r="K76" s="15">
        <v>1526</v>
      </c>
      <c r="L76" s="15">
        <v>-22</v>
      </c>
      <c r="M76" s="58">
        <v>-1.42118863E-2</v>
      </c>
    </row>
    <row r="77" spans="1:13" x14ac:dyDescent="0.2">
      <c r="A77" s="6" t="s">
        <v>68</v>
      </c>
      <c r="B77" s="15">
        <v>2323</v>
      </c>
      <c r="C77" s="15">
        <v>19</v>
      </c>
      <c r="D77" s="15">
        <v>35</v>
      </c>
      <c r="E77" s="15">
        <v>-16</v>
      </c>
      <c r="F77" s="15">
        <v>149</v>
      </c>
      <c r="G77" s="15">
        <v>158</v>
      </c>
      <c r="H77" s="15">
        <v>-9</v>
      </c>
      <c r="I77" s="15">
        <v>9</v>
      </c>
      <c r="J77" s="15">
        <v>0</v>
      </c>
      <c r="K77" s="15">
        <v>2307</v>
      </c>
      <c r="L77" s="15">
        <v>-16</v>
      </c>
      <c r="M77" s="58">
        <v>-6.8876452899999992E-3</v>
      </c>
    </row>
    <row r="78" spans="1:13" x14ac:dyDescent="0.2">
      <c r="A78" s="6" t="s">
        <v>69</v>
      </c>
      <c r="B78" s="15">
        <v>261</v>
      </c>
      <c r="C78" s="15">
        <v>1</v>
      </c>
      <c r="D78" s="15">
        <v>0</v>
      </c>
      <c r="E78" s="15">
        <v>1</v>
      </c>
      <c r="F78" s="15">
        <v>16</v>
      </c>
      <c r="G78" s="15">
        <v>12</v>
      </c>
      <c r="H78" s="15">
        <v>4</v>
      </c>
      <c r="I78" s="15">
        <v>0</v>
      </c>
      <c r="J78" s="15">
        <v>0</v>
      </c>
      <c r="K78" s="15">
        <v>266</v>
      </c>
      <c r="L78" s="15">
        <v>5</v>
      </c>
      <c r="M78" s="58">
        <v>1.9157088122999998E-2</v>
      </c>
    </row>
    <row r="79" spans="1:13" x14ac:dyDescent="0.2">
      <c r="A79" s="5" t="str">
        <f>VLOOKUP("&lt;Zeilentitel_10&gt;",Uebersetzungen!$B$3:$E$105,Uebersetzungen!$B$2+1,FALSE)</f>
        <v>Region Prättigau/Davos</v>
      </c>
      <c r="B79" s="8">
        <v>21062</v>
      </c>
      <c r="C79" s="8">
        <v>160</v>
      </c>
      <c r="D79" s="8">
        <v>220</v>
      </c>
      <c r="E79" s="8">
        <v>-60</v>
      </c>
      <c r="F79" s="8">
        <v>1070</v>
      </c>
      <c r="G79" s="8">
        <v>1136</v>
      </c>
      <c r="H79" s="8">
        <v>-66</v>
      </c>
      <c r="I79" s="8">
        <v>34</v>
      </c>
      <c r="J79" s="8">
        <v>3</v>
      </c>
      <c r="K79" s="8">
        <v>20973</v>
      </c>
      <c r="L79" s="8">
        <v>-89</v>
      </c>
      <c r="M79" s="56">
        <v>-4.2256196000000001E-3</v>
      </c>
    </row>
    <row r="80" spans="1:13" x14ac:dyDescent="0.2">
      <c r="A80" s="6" t="s">
        <v>60</v>
      </c>
      <c r="B80" s="15">
        <v>7688</v>
      </c>
      <c r="C80" s="15">
        <v>49</v>
      </c>
      <c r="D80" s="15">
        <v>82</v>
      </c>
      <c r="E80" s="15">
        <v>-33</v>
      </c>
      <c r="F80" s="15">
        <v>311</v>
      </c>
      <c r="G80" s="15">
        <v>410</v>
      </c>
      <c r="H80" s="15">
        <v>-99</v>
      </c>
      <c r="I80" s="15">
        <v>18</v>
      </c>
      <c r="J80" s="15">
        <v>0</v>
      </c>
      <c r="K80" s="15">
        <v>7574</v>
      </c>
      <c r="L80" s="15">
        <v>-114</v>
      </c>
      <c r="M80" s="58">
        <v>-1.482830385E-2</v>
      </c>
    </row>
    <row r="81" spans="1:13" x14ac:dyDescent="0.2">
      <c r="A81" s="6" t="s">
        <v>61</v>
      </c>
      <c r="B81" s="15">
        <v>573</v>
      </c>
      <c r="C81" s="15">
        <v>9</v>
      </c>
      <c r="D81" s="15">
        <v>3</v>
      </c>
      <c r="E81" s="15">
        <v>6</v>
      </c>
      <c r="F81" s="15">
        <v>34</v>
      </c>
      <c r="G81" s="15">
        <v>35</v>
      </c>
      <c r="H81" s="15">
        <v>-1</v>
      </c>
      <c r="I81" s="15">
        <v>0</v>
      </c>
      <c r="J81" s="15">
        <v>0</v>
      </c>
      <c r="K81" s="15">
        <v>578</v>
      </c>
      <c r="L81" s="15">
        <v>5</v>
      </c>
      <c r="M81" s="58">
        <v>8.7260034900000002E-3</v>
      </c>
    </row>
    <row r="82" spans="1:13" x14ac:dyDescent="0.2">
      <c r="A82" s="6" t="s">
        <v>62</v>
      </c>
      <c r="B82" s="15">
        <v>196</v>
      </c>
      <c r="C82" s="15">
        <v>1</v>
      </c>
      <c r="D82" s="15">
        <v>1</v>
      </c>
      <c r="E82" s="15">
        <v>0</v>
      </c>
      <c r="F82" s="15">
        <v>13</v>
      </c>
      <c r="G82" s="15">
        <v>16</v>
      </c>
      <c r="H82" s="15">
        <v>-3</v>
      </c>
      <c r="I82" s="15">
        <v>0</v>
      </c>
      <c r="J82" s="15">
        <v>0</v>
      </c>
      <c r="K82" s="15">
        <v>193</v>
      </c>
      <c r="L82" s="15">
        <v>-3</v>
      </c>
      <c r="M82" s="58">
        <v>-1.5306122449999999E-2</v>
      </c>
    </row>
    <row r="83" spans="1:13" x14ac:dyDescent="0.2">
      <c r="A83" s="6" t="s">
        <v>63</v>
      </c>
      <c r="B83" s="15">
        <v>1041</v>
      </c>
      <c r="C83" s="15">
        <v>8</v>
      </c>
      <c r="D83" s="15">
        <v>6</v>
      </c>
      <c r="E83" s="15">
        <v>2</v>
      </c>
      <c r="F83" s="15">
        <v>67</v>
      </c>
      <c r="G83" s="15">
        <v>50</v>
      </c>
      <c r="H83" s="15">
        <v>17</v>
      </c>
      <c r="I83" s="15">
        <v>2</v>
      </c>
      <c r="J83" s="15">
        <v>-11</v>
      </c>
      <c r="K83" s="15">
        <v>1051</v>
      </c>
      <c r="L83" s="15">
        <v>10</v>
      </c>
      <c r="M83" s="58">
        <v>9.6061479349999999E-3</v>
      </c>
    </row>
    <row r="84" spans="1:13" x14ac:dyDescent="0.2">
      <c r="A84" s="6" t="s">
        <v>101</v>
      </c>
      <c r="B84" s="15">
        <v>3545</v>
      </c>
      <c r="C84" s="15">
        <v>25</v>
      </c>
      <c r="D84" s="15">
        <v>51</v>
      </c>
      <c r="E84" s="15">
        <v>-26</v>
      </c>
      <c r="F84" s="15">
        <v>171</v>
      </c>
      <c r="G84" s="15">
        <v>158</v>
      </c>
      <c r="H84" s="15">
        <v>13</v>
      </c>
      <c r="I84" s="15">
        <v>7</v>
      </c>
      <c r="J84" s="15">
        <v>6</v>
      </c>
      <c r="K84" s="15">
        <v>3545</v>
      </c>
      <c r="L84" s="15">
        <v>0</v>
      </c>
      <c r="M84" s="58">
        <v>0</v>
      </c>
    </row>
    <row r="85" spans="1:13" x14ac:dyDescent="0.2">
      <c r="A85" s="6" t="s">
        <v>90</v>
      </c>
      <c r="B85" s="15">
        <v>211</v>
      </c>
      <c r="C85" s="15">
        <v>0</v>
      </c>
      <c r="D85" s="15">
        <v>0</v>
      </c>
      <c r="E85" s="15">
        <v>0</v>
      </c>
      <c r="F85" s="15">
        <v>15</v>
      </c>
      <c r="G85" s="15">
        <v>17</v>
      </c>
      <c r="H85" s="15">
        <v>-2</v>
      </c>
      <c r="I85" s="15">
        <v>0</v>
      </c>
      <c r="J85" s="15">
        <v>1</v>
      </c>
      <c r="K85" s="15">
        <v>210</v>
      </c>
      <c r="L85" s="15">
        <v>-1</v>
      </c>
      <c r="M85" s="58">
        <v>-4.73933649E-3</v>
      </c>
    </row>
    <row r="86" spans="1:13" x14ac:dyDescent="0.2">
      <c r="A86" s="6" t="s">
        <v>64</v>
      </c>
      <c r="B86" s="15">
        <v>734</v>
      </c>
      <c r="C86" s="15">
        <v>4</v>
      </c>
      <c r="D86" s="15">
        <v>7</v>
      </c>
      <c r="E86" s="15">
        <v>-3</v>
      </c>
      <c r="F86" s="15">
        <v>40</v>
      </c>
      <c r="G86" s="15">
        <v>56</v>
      </c>
      <c r="H86" s="15">
        <v>-16</v>
      </c>
      <c r="I86" s="15">
        <v>0</v>
      </c>
      <c r="J86" s="15">
        <v>3</v>
      </c>
      <c r="K86" s="15">
        <v>718</v>
      </c>
      <c r="L86" s="15">
        <v>-16</v>
      </c>
      <c r="M86" s="58">
        <v>-2.179836512E-2</v>
      </c>
    </row>
    <row r="87" spans="1:13" x14ac:dyDescent="0.2">
      <c r="A87" s="6" t="s">
        <v>65</v>
      </c>
      <c r="B87" s="15">
        <v>1502</v>
      </c>
      <c r="C87" s="15">
        <v>10</v>
      </c>
      <c r="D87" s="15">
        <v>11</v>
      </c>
      <c r="E87" s="15">
        <v>-1</v>
      </c>
      <c r="F87" s="15">
        <v>80</v>
      </c>
      <c r="G87" s="15">
        <v>66</v>
      </c>
      <c r="H87" s="15">
        <v>14</v>
      </c>
      <c r="I87" s="15">
        <v>0</v>
      </c>
      <c r="J87" s="15">
        <v>2</v>
      </c>
      <c r="K87" s="15">
        <v>1517</v>
      </c>
      <c r="L87" s="15">
        <v>15</v>
      </c>
      <c r="M87" s="58">
        <v>9.9866844210000014E-3</v>
      </c>
    </row>
    <row r="88" spans="1:13" x14ac:dyDescent="0.2">
      <c r="A88" s="6" t="s">
        <v>78</v>
      </c>
      <c r="B88" s="15">
        <v>1960</v>
      </c>
      <c r="C88" s="15">
        <v>17</v>
      </c>
      <c r="D88" s="15">
        <v>16</v>
      </c>
      <c r="E88" s="15">
        <v>1</v>
      </c>
      <c r="F88" s="15">
        <v>102</v>
      </c>
      <c r="G88" s="15">
        <v>111</v>
      </c>
      <c r="H88" s="15">
        <v>-9</v>
      </c>
      <c r="I88" s="15">
        <v>0</v>
      </c>
      <c r="J88" s="15">
        <v>3</v>
      </c>
      <c r="K88" s="15">
        <v>1955</v>
      </c>
      <c r="L88" s="15">
        <v>-5</v>
      </c>
      <c r="M88" s="58">
        <v>-2.5510204099999999E-3</v>
      </c>
    </row>
    <row r="89" spans="1:13" x14ac:dyDescent="0.2">
      <c r="A89" s="6" t="s">
        <v>79</v>
      </c>
      <c r="B89" s="15">
        <v>2347</v>
      </c>
      <c r="C89" s="15">
        <v>22</v>
      </c>
      <c r="D89" s="15">
        <v>30</v>
      </c>
      <c r="E89" s="15">
        <v>-8</v>
      </c>
      <c r="F89" s="15">
        <v>140</v>
      </c>
      <c r="G89" s="15">
        <v>116</v>
      </c>
      <c r="H89" s="15">
        <v>24</v>
      </c>
      <c r="I89" s="15">
        <v>4</v>
      </c>
      <c r="J89" s="15">
        <v>-5</v>
      </c>
      <c r="K89" s="15">
        <v>2362</v>
      </c>
      <c r="L89" s="15">
        <v>15</v>
      </c>
      <c r="M89" s="58">
        <v>6.3911376220000008E-3</v>
      </c>
    </row>
    <row r="90" spans="1:13" x14ac:dyDescent="0.2">
      <c r="A90" s="6" t="s">
        <v>80</v>
      </c>
      <c r="B90" s="15">
        <v>1265</v>
      </c>
      <c r="C90" s="15">
        <v>15</v>
      </c>
      <c r="D90" s="15">
        <v>13</v>
      </c>
      <c r="E90" s="15">
        <v>2</v>
      </c>
      <c r="F90" s="15">
        <v>97</v>
      </c>
      <c r="G90" s="15">
        <v>101</v>
      </c>
      <c r="H90" s="15">
        <v>-4</v>
      </c>
      <c r="I90" s="15">
        <v>3</v>
      </c>
      <c r="J90" s="15">
        <v>4</v>
      </c>
      <c r="K90" s="15">
        <v>1270</v>
      </c>
      <c r="L90" s="15">
        <v>5</v>
      </c>
      <c r="M90" s="58">
        <v>3.9525691699999997E-3</v>
      </c>
    </row>
    <row r="91" spans="1:13" x14ac:dyDescent="0.2">
      <c r="A91" s="5" t="str">
        <f>VLOOKUP("&lt;Zeilentitel_11&gt;",Uebersetzungen!$B$3:$E$105,Uebersetzungen!$B$2+1,FALSE)</f>
        <v>Region Surselva</v>
      </c>
      <c r="B91" s="8">
        <v>18694</v>
      </c>
      <c r="C91" s="8">
        <v>113</v>
      </c>
      <c r="D91" s="8">
        <v>203</v>
      </c>
      <c r="E91" s="8">
        <v>-90</v>
      </c>
      <c r="F91" s="8">
        <v>796</v>
      </c>
      <c r="G91" s="8">
        <v>771</v>
      </c>
      <c r="H91" s="8">
        <v>25</v>
      </c>
      <c r="I91" s="8">
        <v>34</v>
      </c>
      <c r="J91" s="8">
        <v>27</v>
      </c>
      <c r="K91" s="8">
        <v>18690</v>
      </c>
      <c r="L91" s="8">
        <v>-4</v>
      </c>
      <c r="M91" s="56">
        <v>-2.1397240000000002E-4</v>
      </c>
    </row>
    <row r="92" spans="1:13" x14ac:dyDescent="0.2">
      <c r="A92" s="6" t="s">
        <v>5</v>
      </c>
      <c r="B92" s="15">
        <v>549</v>
      </c>
      <c r="C92" s="15">
        <v>2</v>
      </c>
      <c r="D92" s="15">
        <v>8</v>
      </c>
      <c r="E92" s="15">
        <v>-6</v>
      </c>
      <c r="F92" s="15">
        <v>22</v>
      </c>
      <c r="G92" s="15">
        <v>16</v>
      </c>
      <c r="H92" s="15">
        <v>6</v>
      </c>
      <c r="I92" s="15">
        <v>1</v>
      </c>
      <c r="J92" s="15">
        <v>4</v>
      </c>
      <c r="K92" s="15">
        <v>554</v>
      </c>
      <c r="L92" s="15">
        <v>5</v>
      </c>
      <c r="M92" s="58">
        <v>9.107468124E-3</v>
      </c>
    </row>
    <row r="93" spans="1:13" x14ac:dyDescent="0.2">
      <c r="A93" s="6" t="s">
        <v>6</v>
      </c>
      <c r="B93" s="15">
        <v>1662</v>
      </c>
      <c r="C93" s="15">
        <v>6</v>
      </c>
      <c r="D93" s="15">
        <v>13</v>
      </c>
      <c r="E93" s="15">
        <v>-7</v>
      </c>
      <c r="F93" s="15">
        <v>142</v>
      </c>
      <c r="G93" s="15">
        <v>124</v>
      </c>
      <c r="H93" s="15">
        <v>18</v>
      </c>
      <c r="I93" s="15">
        <v>3</v>
      </c>
      <c r="J93" s="15">
        <v>3</v>
      </c>
      <c r="K93" s="15">
        <v>1679</v>
      </c>
      <c r="L93" s="15">
        <v>17</v>
      </c>
      <c r="M93" s="58">
        <v>1.0228640193E-2</v>
      </c>
    </row>
    <row r="94" spans="1:13" x14ac:dyDescent="0.2">
      <c r="A94" s="6" t="s">
        <v>7</v>
      </c>
      <c r="B94" s="15">
        <v>680</v>
      </c>
      <c r="C94" s="15">
        <v>2</v>
      </c>
      <c r="D94" s="15">
        <v>3</v>
      </c>
      <c r="E94" s="15">
        <v>-1</v>
      </c>
      <c r="F94" s="15">
        <v>24</v>
      </c>
      <c r="G94" s="15">
        <v>27</v>
      </c>
      <c r="H94" s="15">
        <v>-3</v>
      </c>
      <c r="I94" s="15">
        <v>0</v>
      </c>
      <c r="J94" s="15">
        <v>4</v>
      </c>
      <c r="K94" s="15">
        <v>680</v>
      </c>
      <c r="L94" s="15">
        <v>0</v>
      </c>
      <c r="M94" s="58">
        <v>0</v>
      </c>
    </row>
    <row r="95" spans="1:13" x14ac:dyDescent="0.2">
      <c r="A95" s="6" t="s">
        <v>8</v>
      </c>
      <c r="B95" s="15">
        <v>508</v>
      </c>
      <c r="C95" s="15">
        <v>4</v>
      </c>
      <c r="D95" s="15">
        <v>2</v>
      </c>
      <c r="E95" s="15">
        <v>2</v>
      </c>
      <c r="F95" s="15">
        <v>27</v>
      </c>
      <c r="G95" s="15">
        <v>34</v>
      </c>
      <c r="H95" s="15">
        <v>-7</v>
      </c>
      <c r="I95" s="15">
        <v>3</v>
      </c>
      <c r="J95" s="15">
        <v>1</v>
      </c>
      <c r="K95" s="15">
        <v>507</v>
      </c>
      <c r="L95" s="15">
        <v>-1</v>
      </c>
      <c r="M95" s="58">
        <v>-1.9685039400000001E-3</v>
      </c>
    </row>
    <row r="96" spans="1:13" x14ac:dyDescent="0.2">
      <c r="A96" s="6" t="s">
        <v>9</v>
      </c>
      <c r="B96" s="15">
        <v>742</v>
      </c>
      <c r="C96" s="15">
        <v>7</v>
      </c>
      <c r="D96" s="15">
        <v>11</v>
      </c>
      <c r="E96" s="15">
        <v>-4</v>
      </c>
      <c r="F96" s="15">
        <v>21</v>
      </c>
      <c r="G96" s="15">
        <v>28</v>
      </c>
      <c r="H96" s="15">
        <v>-7</v>
      </c>
      <c r="I96" s="15">
        <v>0</v>
      </c>
      <c r="J96" s="15">
        <v>4</v>
      </c>
      <c r="K96" s="15">
        <v>735</v>
      </c>
      <c r="L96" s="15">
        <v>-7</v>
      </c>
      <c r="M96" s="58">
        <v>-9.4339622599999996E-3</v>
      </c>
    </row>
    <row r="97" spans="1:13" x14ac:dyDescent="0.2">
      <c r="A97" s="6" t="s">
        <v>10</v>
      </c>
      <c r="B97" s="15">
        <v>1907</v>
      </c>
      <c r="C97" s="15">
        <v>16</v>
      </c>
      <c r="D97" s="15">
        <v>26</v>
      </c>
      <c r="E97" s="15">
        <v>-10</v>
      </c>
      <c r="F97" s="15">
        <v>76</v>
      </c>
      <c r="G97" s="15">
        <v>71</v>
      </c>
      <c r="H97" s="15">
        <v>5</v>
      </c>
      <c r="I97" s="15">
        <v>1</v>
      </c>
      <c r="J97" s="15">
        <v>-1</v>
      </c>
      <c r="K97" s="15">
        <v>1902</v>
      </c>
      <c r="L97" s="15">
        <v>-5</v>
      </c>
      <c r="M97" s="58">
        <v>-2.6219192400000002E-3</v>
      </c>
    </row>
    <row r="98" spans="1:13" x14ac:dyDescent="0.2">
      <c r="A98" s="6" t="s">
        <v>11</v>
      </c>
      <c r="B98" s="15">
        <v>4059</v>
      </c>
      <c r="C98" s="15">
        <v>31</v>
      </c>
      <c r="D98" s="15">
        <v>43</v>
      </c>
      <c r="E98" s="15">
        <v>-12</v>
      </c>
      <c r="F98" s="15">
        <v>171</v>
      </c>
      <c r="G98" s="15">
        <v>177</v>
      </c>
      <c r="H98" s="15">
        <v>-6</v>
      </c>
      <c r="I98" s="15">
        <v>18</v>
      </c>
      <c r="J98" s="15">
        <v>5</v>
      </c>
      <c r="K98" s="15">
        <v>4064</v>
      </c>
      <c r="L98" s="15">
        <v>5</v>
      </c>
      <c r="M98" s="58">
        <v>1.2318305000000001E-3</v>
      </c>
    </row>
    <row r="99" spans="1:13" x14ac:dyDescent="0.2">
      <c r="A99" s="6" t="s">
        <v>22</v>
      </c>
      <c r="B99" s="15">
        <v>917</v>
      </c>
      <c r="C99" s="15">
        <v>6</v>
      </c>
      <c r="D99" s="15">
        <v>7</v>
      </c>
      <c r="E99" s="15">
        <v>-1</v>
      </c>
      <c r="F99" s="15">
        <v>24</v>
      </c>
      <c r="G99" s="15">
        <v>24</v>
      </c>
      <c r="H99" s="15">
        <v>0</v>
      </c>
      <c r="I99" s="15">
        <v>3</v>
      </c>
      <c r="J99" s="15">
        <v>1</v>
      </c>
      <c r="K99" s="15">
        <v>920</v>
      </c>
      <c r="L99" s="15">
        <v>3</v>
      </c>
      <c r="M99" s="58">
        <v>3.2715376229999998E-3</v>
      </c>
    </row>
    <row r="100" spans="1:13" x14ac:dyDescent="0.2">
      <c r="A100" s="6" t="s">
        <v>81</v>
      </c>
      <c r="B100" s="15">
        <v>1554</v>
      </c>
      <c r="C100" s="15">
        <v>11</v>
      </c>
      <c r="D100" s="15">
        <v>18</v>
      </c>
      <c r="E100" s="15">
        <v>-7</v>
      </c>
      <c r="F100" s="15">
        <v>55</v>
      </c>
      <c r="G100" s="15">
        <v>55</v>
      </c>
      <c r="H100" s="15">
        <v>0</v>
      </c>
      <c r="I100" s="15">
        <v>1</v>
      </c>
      <c r="J100" s="15">
        <v>1</v>
      </c>
      <c r="K100" s="15">
        <v>1549</v>
      </c>
      <c r="L100" s="15">
        <v>-5</v>
      </c>
      <c r="M100" s="58">
        <v>-3.2175032199999996E-3</v>
      </c>
    </row>
    <row r="101" spans="1:13" x14ac:dyDescent="0.2">
      <c r="A101" s="6" t="s">
        <v>82</v>
      </c>
      <c r="B101" s="15">
        <v>1732</v>
      </c>
      <c r="C101" s="15">
        <v>4</v>
      </c>
      <c r="D101" s="15">
        <v>27</v>
      </c>
      <c r="E101" s="15">
        <v>-23</v>
      </c>
      <c r="F101" s="15">
        <v>60</v>
      </c>
      <c r="G101" s="15">
        <v>36</v>
      </c>
      <c r="H101" s="15">
        <v>24</v>
      </c>
      <c r="I101" s="15">
        <v>2</v>
      </c>
      <c r="J101" s="15">
        <v>1</v>
      </c>
      <c r="K101" s="15">
        <v>1736</v>
      </c>
      <c r="L101" s="15">
        <v>4</v>
      </c>
      <c r="M101" s="58">
        <v>2.309468822E-3</v>
      </c>
    </row>
    <row r="102" spans="1:13" x14ac:dyDescent="0.2">
      <c r="A102" s="6" t="s">
        <v>83</v>
      </c>
      <c r="B102" s="15">
        <v>299</v>
      </c>
      <c r="C102" s="15">
        <v>2</v>
      </c>
      <c r="D102" s="15">
        <v>2</v>
      </c>
      <c r="E102" s="15">
        <v>0</v>
      </c>
      <c r="F102" s="15">
        <v>9</v>
      </c>
      <c r="G102" s="15">
        <v>9</v>
      </c>
      <c r="H102" s="15">
        <v>0</v>
      </c>
      <c r="I102" s="15">
        <v>0</v>
      </c>
      <c r="J102" s="15">
        <v>1</v>
      </c>
      <c r="K102" s="15">
        <v>300</v>
      </c>
      <c r="L102" s="15">
        <v>1</v>
      </c>
      <c r="M102" s="58">
        <v>3.3444816049999996E-3</v>
      </c>
    </row>
    <row r="103" spans="1:13" x14ac:dyDescent="0.2">
      <c r="A103" s="6" t="s">
        <v>84</v>
      </c>
      <c r="B103" s="15">
        <v>998</v>
      </c>
      <c r="C103" s="15">
        <v>3</v>
      </c>
      <c r="D103" s="15">
        <v>13</v>
      </c>
      <c r="E103" s="15">
        <v>-10</v>
      </c>
      <c r="F103" s="15">
        <v>35</v>
      </c>
      <c r="G103" s="15">
        <v>38</v>
      </c>
      <c r="H103" s="15">
        <v>-3</v>
      </c>
      <c r="I103" s="15">
        <v>0</v>
      </c>
      <c r="J103" s="15">
        <v>1</v>
      </c>
      <c r="K103" s="15">
        <v>986</v>
      </c>
      <c r="L103" s="15">
        <v>-12</v>
      </c>
      <c r="M103" s="58">
        <v>-1.20240481E-2</v>
      </c>
    </row>
    <row r="104" spans="1:13" x14ac:dyDescent="0.2">
      <c r="A104" s="6" t="s">
        <v>85</v>
      </c>
      <c r="B104" s="15">
        <v>1013</v>
      </c>
      <c r="C104" s="15">
        <v>3</v>
      </c>
      <c r="D104" s="15">
        <v>4</v>
      </c>
      <c r="E104" s="15">
        <v>-1</v>
      </c>
      <c r="F104" s="15">
        <v>37</v>
      </c>
      <c r="G104" s="15">
        <v>24</v>
      </c>
      <c r="H104" s="15">
        <v>13</v>
      </c>
      <c r="I104" s="15">
        <v>1</v>
      </c>
      <c r="J104" s="15">
        <v>2</v>
      </c>
      <c r="K104" s="15">
        <v>1028</v>
      </c>
      <c r="L104" s="15">
        <v>15</v>
      </c>
      <c r="M104" s="58">
        <v>1.4807502468E-2</v>
      </c>
    </row>
    <row r="105" spans="1:13" x14ac:dyDescent="0.2">
      <c r="A105" s="6" t="s">
        <v>86</v>
      </c>
      <c r="B105" s="15">
        <v>1013</v>
      </c>
      <c r="C105" s="15">
        <v>10</v>
      </c>
      <c r="D105" s="15">
        <v>17</v>
      </c>
      <c r="E105" s="15">
        <v>-7</v>
      </c>
      <c r="F105" s="15">
        <v>41</v>
      </c>
      <c r="G105" s="15">
        <v>58</v>
      </c>
      <c r="H105" s="15">
        <v>-17</v>
      </c>
      <c r="I105" s="15">
        <v>0</v>
      </c>
      <c r="J105" s="15">
        <v>0</v>
      </c>
      <c r="K105" s="15">
        <v>989</v>
      </c>
      <c r="L105" s="15">
        <v>-24</v>
      </c>
      <c r="M105" s="58">
        <v>-2.3692003949999998E-2</v>
      </c>
    </row>
    <row r="106" spans="1:13" x14ac:dyDescent="0.2">
      <c r="A106" s="6" t="s">
        <v>91</v>
      </c>
      <c r="B106" s="15">
        <v>1061</v>
      </c>
      <c r="C106" s="15">
        <v>6</v>
      </c>
      <c r="D106" s="15">
        <v>9</v>
      </c>
      <c r="E106" s="15">
        <v>-3</v>
      </c>
      <c r="F106" s="15">
        <v>52</v>
      </c>
      <c r="G106" s="15">
        <v>50</v>
      </c>
      <c r="H106" s="15">
        <v>2</v>
      </c>
      <c r="I106" s="15">
        <v>1</v>
      </c>
      <c r="J106" s="15">
        <v>0</v>
      </c>
      <c r="K106" s="15">
        <v>1061</v>
      </c>
      <c r="L106" s="15">
        <v>0</v>
      </c>
      <c r="M106" s="58">
        <v>0</v>
      </c>
    </row>
    <row r="107" spans="1:13" x14ac:dyDescent="0.2">
      <c r="A107" s="5" t="str">
        <f>VLOOKUP("&lt;Zeilentitel_12&gt;",Uebersetzungen!$B$3:$E$105,Uebersetzungen!$B$2+1,FALSE)</f>
        <v>Region Viamala</v>
      </c>
      <c r="B107" s="8">
        <v>11878</v>
      </c>
      <c r="C107" s="8">
        <v>83</v>
      </c>
      <c r="D107" s="8">
        <v>137</v>
      </c>
      <c r="E107" s="8">
        <v>-54</v>
      </c>
      <c r="F107" s="8">
        <v>658</v>
      </c>
      <c r="G107" s="8">
        <v>636</v>
      </c>
      <c r="H107" s="8">
        <v>22</v>
      </c>
      <c r="I107" s="8">
        <v>23</v>
      </c>
      <c r="J107" s="8">
        <v>-5</v>
      </c>
      <c r="K107" s="8">
        <v>11864</v>
      </c>
      <c r="L107" s="8">
        <v>-14</v>
      </c>
      <c r="M107" s="56">
        <v>-1.1786496000000001E-3</v>
      </c>
    </row>
    <row r="108" spans="1:13" x14ac:dyDescent="0.2">
      <c r="A108" s="6" t="s">
        <v>12</v>
      </c>
      <c r="B108" s="15">
        <v>307</v>
      </c>
      <c r="C108" s="15">
        <v>1</v>
      </c>
      <c r="D108" s="15">
        <v>2</v>
      </c>
      <c r="E108" s="15">
        <v>-1</v>
      </c>
      <c r="F108" s="15">
        <v>41</v>
      </c>
      <c r="G108" s="15">
        <v>28</v>
      </c>
      <c r="H108" s="15">
        <v>13</v>
      </c>
      <c r="I108" s="15">
        <v>0</v>
      </c>
      <c r="J108" s="15">
        <v>-8</v>
      </c>
      <c r="K108" s="15">
        <v>311</v>
      </c>
      <c r="L108" s="15">
        <v>4</v>
      </c>
      <c r="M108" s="58">
        <v>1.3029315961000001E-2</v>
      </c>
    </row>
    <row r="109" spans="1:13" x14ac:dyDescent="0.2">
      <c r="A109" s="6" t="s">
        <v>13</v>
      </c>
      <c r="B109" s="15">
        <v>278</v>
      </c>
      <c r="C109" s="15">
        <v>1</v>
      </c>
      <c r="D109" s="15">
        <v>2</v>
      </c>
      <c r="E109" s="15">
        <v>-1</v>
      </c>
      <c r="F109" s="15">
        <v>8</v>
      </c>
      <c r="G109" s="15">
        <v>13</v>
      </c>
      <c r="H109" s="15">
        <v>-5</v>
      </c>
      <c r="I109" s="15">
        <v>1</v>
      </c>
      <c r="J109" s="15">
        <v>0</v>
      </c>
      <c r="K109" s="15">
        <v>273</v>
      </c>
      <c r="L109" s="15">
        <v>-5</v>
      </c>
      <c r="M109" s="58">
        <v>-1.7985611509999999E-2</v>
      </c>
    </row>
    <row r="110" spans="1:13" x14ac:dyDescent="0.2">
      <c r="A110" s="6" t="s">
        <v>14</v>
      </c>
      <c r="B110" s="15">
        <v>802</v>
      </c>
      <c r="C110" s="15">
        <v>5</v>
      </c>
      <c r="D110" s="15">
        <v>11</v>
      </c>
      <c r="E110" s="15">
        <v>-6</v>
      </c>
      <c r="F110" s="15">
        <v>36</v>
      </c>
      <c r="G110" s="15">
        <v>35</v>
      </c>
      <c r="H110" s="15">
        <v>1</v>
      </c>
      <c r="I110" s="15">
        <v>1</v>
      </c>
      <c r="J110" s="15">
        <v>0</v>
      </c>
      <c r="K110" s="15">
        <v>798</v>
      </c>
      <c r="L110" s="15">
        <v>-4</v>
      </c>
      <c r="M110" s="58">
        <v>-4.9875311700000001E-3</v>
      </c>
    </row>
    <row r="111" spans="1:13" x14ac:dyDescent="0.2">
      <c r="A111" s="6" t="s">
        <v>15</v>
      </c>
      <c r="B111" s="15">
        <v>791</v>
      </c>
      <c r="C111" s="15">
        <v>6</v>
      </c>
      <c r="D111" s="15">
        <v>9</v>
      </c>
      <c r="E111" s="15">
        <v>-3</v>
      </c>
      <c r="F111" s="15">
        <v>40</v>
      </c>
      <c r="G111" s="15">
        <v>33</v>
      </c>
      <c r="H111" s="15">
        <v>7</v>
      </c>
      <c r="I111" s="15">
        <v>2</v>
      </c>
      <c r="J111" s="15">
        <v>0</v>
      </c>
      <c r="K111" s="15">
        <v>797</v>
      </c>
      <c r="L111" s="15">
        <v>6</v>
      </c>
      <c r="M111" s="58">
        <v>7.5853350189999998E-3</v>
      </c>
    </row>
    <row r="112" spans="1:13" x14ac:dyDescent="0.2">
      <c r="A112" s="6" t="s">
        <v>16</v>
      </c>
      <c r="B112" s="15">
        <v>1968</v>
      </c>
      <c r="C112" s="15">
        <v>12</v>
      </c>
      <c r="D112" s="15">
        <v>15</v>
      </c>
      <c r="E112" s="15">
        <v>-3</v>
      </c>
      <c r="F112" s="15">
        <v>106</v>
      </c>
      <c r="G112" s="15">
        <v>97</v>
      </c>
      <c r="H112" s="15">
        <v>9</v>
      </c>
      <c r="I112" s="15">
        <v>3</v>
      </c>
      <c r="J112" s="15">
        <v>-1</v>
      </c>
      <c r="K112" s="15">
        <v>1976</v>
      </c>
      <c r="L112" s="15">
        <v>8</v>
      </c>
      <c r="M112" s="58">
        <v>4.0650406500000007E-3</v>
      </c>
    </row>
    <row r="113" spans="1:13" x14ac:dyDescent="0.2">
      <c r="A113" s="6" t="s">
        <v>17</v>
      </c>
      <c r="B113" s="15">
        <v>240</v>
      </c>
      <c r="C113" s="15">
        <v>1</v>
      </c>
      <c r="D113" s="15">
        <v>2</v>
      </c>
      <c r="E113" s="15">
        <v>-1</v>
      </c>
      <c r="F113" s="15">
        <v>17</v>
      </c>
      <c r="G113" s="15">
        <v>14</v>
      </c>
      <c r="H113" s="15">
        <v>3</v>
      </c>
      <c r="I113" s="15">
        <v>0</v>
      </c>
      <c r="J113" s="15">
        <v>-1</v>
      </c>
      <c r="K113" s="15">
        <v>241</v>
      </c>
      <c r="L113" s="15">
        <v>1</v>
      </c>
      <c r="M113" s="58">
        <v>4.1666666669999998E-3</v>
      </c>
    </row>
    <row r="114" spans="1:13" x14ac:dyDescent="0.2">
      <c r="A114" s="6" t="s">
        <v>18</v>
      </c>
      <c r="B114" s="15">
        <v>489</v>
      </c>
      <c r="C114" s="15">
        <v>6</v>
      </c>
      <c r="D114" s="15">
        <v>2</v>
      </c>
      <c r="E114" s="15">
        <v>4</v>
      </c>
      <c r="F114" s="15">
        <v>15</v>
      </c>
      <c r="G114" s="15">
        <v>21</v>
      </c>
      <c r="H114" s="15">
        <v>-6</v>
      </c>
      <c r="I114" s="15">
        <v>0</v>
      </c>
      <c r="J114" s="15">
        <v>2</v>
      </c>
      <c r="K114" s="15">
        <v>489</v>
      </c>
      <c r="L114" s="15">
        <v>0</v>
      </c>
      <c r="M114" s="58">
        <v>0</v>
      </c>
    </row>
    <row r="115" spans="1:13" x14ac:dyDescent="0.2">
      <c r="A115" s="6" t="s">
        <v>19</v>
      </c>
      <c r="B115" s="15">
        <v>2252</v>
      </c>
      <c r="C115" s="15">
        <v>10</v>
      </c>
      <c r="D115" s="15">
        <v>35</v>
      </c>
      <c r="E115" s="15">
        <v>-25</v>
      </c>
      <c r="F115" s="15">
        <v>144</v>
      </c>
      <c r="G115" s="15">
        <v>161</v>
      </c>
      <c r="H115" s="15">
        <v>-17</v>
      </c>
      <c r="I115" s="15">
        <v>11</v>
      </c>
      <c r="J115" s="15">
        <v>1</v>
      </c>
      <c r="K115" s="15">
        <v>2222</v>
      </c>
      <c r="L115" s="15">
        <v>-30</v>
      </c>
      <c r="M115" s="58">
        <v>-1.332149201E-2</v>
      </c>
    </row>
    <row r="116" spans="1:13" x14ac:dyDescent="0.2">
      <c r="A116" s="6" t="s">
        <v>20</v>
      </c>
      <c r="B116" s="15">
        <v>137</v>
      </c>
      <c r="C116" s="15">
        <v>1</v>
      </c>
      <c r="D116" s="15">
        <v>3</v>
      </c>
      <c r="E116" s="15">
        <v>-2</v>
      </c>
      <c r="F116" s="15">
        <v>8</v>
      </c>
      <c r="G116" s="15">
        <v>3</v>
      </c>
      <c r="H116" s="15">
        <v>5</v>
      </c>
      <c r="I116" s="15">
        <v>0</v>
      </c>
      <c r="J116" s="15">
        <v>0</v>
      </c>
      <c r="K116" s="15">
        <v>140</v>
      </c>
      <c r="L116" s="15">
        <v>3</v>
      </c>
      <c r="M116" s="58">
        <v>2.1897810218999999E-2</v>
      </c>
    </row>
    <row r="117" spans="1:13" x14ac:dyDescent="0.2">
      <c r="A117" s="6" t="s">
        <v>21</v>
      </c>
      <c r="B117" s="15">
        <v>150</v>
      </c>
      <c r="C117" s="15">
        <v>0</v>
      </c>
      <c r="D117" s="15">
        <v>3</v>
      </c>
      <c r="E117" s="15">
        <v>-3</v>
      </c>
      <c r="F117" s="15">
        <v>8</v>
      </c>
      <c r="G117" s="15">
        <v>4</v>
      </c>
      <c r="H117" s="15">
        <v>4</v>
      </c>
      <c r="I117" s="15">
        <v>0</v>
      </c>
      <c r="J117" s="15">
        <v>0</v>
      </c>
      <c r="K117" s="15">
        <v>151</v>
      </c>
      <c r="L117" s="15">
        <v>1</v>
      </c>
      <c r="M117" s="58">
        <v>6.6666666669999994E-3</v>
      </c>
    </row>
    <row r="118" spans="1:13" x14ac:dyDescent="0.2">
      <c r="A118" s="6" t="s">
        <v>23</v>
      </c>
      <c r="B118" s="15">
        <v>2072</v>
      </c>
      <c r="C118" s="15">
        <v>24</v>
      </c>
      <c r="D118" s="15">
        <v>18</v>
      </c>
      <c r="E118" s="15">
        <v>6</v>
      </c>
      <c r="F118" s="15">
        <v>121</v>
      </c>
      <c r="G118" s="15">
        <v>102</v>
      </c>
      <c r="H118" s="15">
        <v>19</v>
      </c>
      <c r="I118" s="15">
        <v>3</v>
      </c>
      <c r="J118" s="15">
        <v>7</v>
      </c>
      <c r="K118" s="15">
        <v>2107</v>
      </c>
      <c r="L118" s="15">
        <v>35</v>
      </c>
      <c r="M118" s="58">
        <v>1.6891891892000001E-2</v>
      </c>
    </row>
    <row r="119" spans="1:13" x14ac:dyDescent="0.2">
      <c r="A119" s="6" t="s">
        <v>24</v>
      </c>
      <c r="B119" s="15">
        <v>157</v>
      </c>
      <c r="C119" s="15">
        <v>0</v>
      </c>
      <c r="D119" s="15">
        <v>2</v>
      </c>
      <c r="E119" s="15">
        <v>-2</v>
      </c>
      <c r="F119" s="15">
        <v>9</v>
      </c>
      <c r="G119" s="15">
        <v>7</v>
      </c>
      <c r="H119" s="15">
        <v>2</v>
      </c>
      <c r="I119" s="15">
        <v>2</v>
      </c>
      <c r="J119" s="15">
        <v>0</v>
      </c>
      <c r="K119" s="15">
        <v>159</v>
      </c>
      <c r="L119" s="15">
        <v>2</v>
      </c>
      <c r="M119" s="58">
        <v>1.2738853503000001E-2</v>
      </c>
    </row>
    <row r="120" spans="1:13" x14ac:dyDescent="0.2">
      <c r="A120" s="6" t="s">
        <v>25</v>
      </c>
      <c r="B120" s="15">
        <v>135</v>
      </c>
      <c r="C120" s="15">
        <v>1</v>
      </c>
      <c r="D120" s="15">
        <v>2</v>
      </c>
      <c r="E120" s="15">
        <v>-1</v>
      </c>
      <c r="F120" s="15">
        <v>8</v>
      </c>
      <c r="G120" s="15">
        <v>8</v>
      </c>
      <c r="H120" s="15">
        <v>0</v>
      </c>
      <c r="I120" s="15">
        <v>0</v>
      </c>
      <c r="J120" s="15">
        <v>-2</v>
      </c>
      <c r="K120" s="15">
        <v>132</v>
      </c>
      <c r="L120" s="15">
        <v>-3</v>
      </c>
      <c r="M120" s="58">
        <v>-2.2222222220000001E-2</v>
      </c>
    </row>
    <row r="121" spans="1:13" x14ac:dyDescent="0.2">
      <c r="A121" s="6" t="s">
        <v>26</v>
      </c>
      <c r="B121" s="15">
        <v>782</v>
      </c>
      <c r="C121" s="15">
        <v>4</v>
      </c>
      <c r="D121" s="15">
        <v>13</v>
      </c>
      <c r="E121" s="15">
        <v>-9</v>
      </c>
      <c r="F121" s="15">
        <v>32</v>
      </c>
      <c r="G121" s="15">
        <v>34</v>
      </c>
      <c r="H121" s="15">
        <v>-2</v>
      </c>
      <c r="I121" s="15">
        <v>0</v>
      </c>
      <c r="J121" s="15">
        <v>-5</v>
      </c>
      <c r="K121" s="15">
        <v>766</v>
      </c>
      <c r="L121" s="15">
        <v>-16</v>
      </c>
      <c r="M121" s="58">
        <v>-2.0460358059999999E-2</v>
      </c>
    </row>
    <row r="122" spans="1:13" x14ac:dyDescent="0.2">
      <c r="A122" s="6" t="s">
        <v>27</v>
      </c>
      <c r="B122" s="15">
        <v>54</v>
      </c>
      <c r="C122" s="15">
        <v>0</v>
      </c>
      <c r="D122" s="15">
        <v>0</v>
      </c>
      <c r="E122" s="15">
        <v>0</v>
      </c>
      <c r="F122" s="15">
        <v>3</v>
      </c>
      <c r="G122" s="15">
        <v>3</v>
      </c>
      <c r="H122" s="15">
        <v>0</v>
      </c>
      <c r="I122" s="15">
        <v>0</v>
      </c>
      <c r="J122" s="15">
        <v>0</v>
      </c>
      <c r="K122" s="15">
        <v>54</v>
      </c>
      <c r="L122" s="15">
        <v>0</v>
      </c>
      <c r="M122" s="58">
        <v>0</v>
      </c>
    </row>
    <row r="123" spans="1:13" x14ac:dyDescent="0.2">
      <c r="A123" s="6" t="s">
        <v>28</v>
      </c>
      <c r="B123" s="15">
        <v>333</v>
      </c>
      <c r="C123" s="15">
        <v>6</v>
      </c>
      <c r="D123" s="15">
        <v>4</v>
      </c>
      <c r="E123" s="15">
        <v>2</v>
      </c>
      <c r="F123" s="15">
        <v>25</v>
      </c>
      <c r="G123" s="15">
        <v>20</v>
      </c>
      <c r="H123" s="15">
        <v>5</v>
      </c>
      <c r="I123" s="15">
        <v>0</v>
      </c>
      <c r="J123" s="15">
        <v>3</v>
      </c>
      <c r="K123" s="15">
        <v>343</v>
      </c>
      <c r="L123" s="15">
        <v>10</v>
      </c>
      <c r="M123" s="58">
        <v>3.0030030029999998E-2</v>
      </c>
    </row>
    <row r="124" spans="1:13" x14ac:dyDescent="0.2">
      <c r="A124" s="6" t="s">
        <v>29</v>
      </c>
      <c r="B124" s="15">
        <v>71</v>
      </c>
      <c r="C124" s="15">
        <v>0</v>
      </c>
      <c r="D124" s="15">
        <v>3</v>
      </c>
      <c r="E124" s="15">
        <v>-3</v>
      </c>
      <c r="F124" s="15">
        <v>9</v>
      </c>
      <c r="G124" s="15">
        <v>12</v>
      </c>
      <c r="H124" s="15">
        <v>-3</v>
      </c>
      <c r="I124" s="15">
        <v>0</v>
      </c>
      <c r="J124" s="15">
        <v>0</v>
      </c>
      <c r="K124" s="15">
        <v>65</v>
      </c>
      <c r="L124" s="15">
        <v>-6</v>
      </c>
      <c r="M124" s="58">
        <v>-8.4507042250000011E-2</v>
      </c>
    </row>
    <row r="125" spans="1:13" x14ac:dyDescent="0.2">
      <c r="A125" s="6" t="s">
        <v>93</v>
      </c>
      <c r="B125" s="15">
        <v>504</v>
      </c>
      <c r="C125" s="15">
        <v>2</v>
      </c>
      <c r="D125" s="15">
        <v>10</v>
      </c>
      <c r="E125" s="15">
        <v>-8</v>
      </c>
      <c r="F125" s="15">
        <v>18</v>
      </c>
      <c r="G125" s="15">
        <v>25</v>
      </c>
      <c r="H125" s="15">
        <v>-7</v>
      </c>
      <c r="I125" s="15">
        <v>0</v>
      </c>
      <c r="J125" s="15">
        <v>0</v>
      </c>
      <c r="K125" s="15">
        <v>489</v>
      </c>
      <c r="L125" s="15">
        <v>-15</v>
      </c>
      <c r="M125" s="58">
        <v>-2.9761904760000003E-2</v>
      </c>
    </row>
    <row r="126" spans="1:13" x14ac:dyDescent="0.2">
      <c r="A126" s="6" t="s">
        <v>102</v>
      </c>
      <c r="B126" s="15">
        <v>356</v>
      </c>
      <c r="C126" s="15">
        <v>3</v>
      </c>
      <c r="D126" s="15">
        <v>1</v>
      </c>
      <c r="E126" s="15">
        <v>2</v>
      </c>
      <c r="F126" s="15">
        <v>10</v>
      </c>
      <c r="G126" s="15">
        <v>16</v>
      </c>
      <c r="H126" s="15">
        <v>-6</v>
      </c>
      <c r="I126" s="15">
        <v>0</v>
      </c>
      <c r="J126" s="15">
        <v>-1</v>
      </c>
      <c r="K126" s="15">
        <v>351</v>
      </c>
      <c r="L126" s="15">
        <v>-5</v>
      </c>
      <c r="M126" s="58">
        <v>-1.4044943819999999E-2</v>
      </c>
    </row>
    <row r="127" spans="1:13" x14ac:dyDescent="0.2">
      <c r="A127" s="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58"/>
    </row>
    <row r="128" spans="1:13" x14ac:dyDescent="0.2">
      <c r="A128" s="14" t="str">
        <f>VLOOKUP("&lt;Zeilentitel_1&gt;",Uebersetzungen!$B$3:$E$105,Uebersetzungen!$B$2+1,FALSE)</f>
        <v>GRAUBÜNDEN</v>
      </c>
      <c r="B128" s="37">
        <v>162697</v>
      </c>
      <c r="C128" s="38">
        <v>1181</v>
      </c>
      <c r="D128" s="38">
        <v>1720</v>
      </c>
      <c r="E128" s="38">
        <v>-539</v>
      </c>
      <c r="F128" s="38">
        <v>8016</v>
      </c>
      <c r="G128" s="38">
        <v>7889</v>
      </c>
      <c r="H128" s="38">
        <v>127</v>
      </c>
      <c r="I128" s="38">
        <v>442</v>
      </c>
      <c r="J128" s="38">
        <v>37</v>
      </c>
      <c r="K128" s="38">
        <v>162764</v>
      </c>
      <c r="L128" s="38">
        <v>67</v>
      </c>
      <c r="M128" s="57">
        <v>4.1180845399999997E-4</v>
      </c>
    </row>
    <row r="129" spans="1:13" x14ac:dyDescent="0.2">
      <c r="A129" s="12" t="str">
        <f>VLOOKUP("&lt;Zeilentitel_2&gt;",Uebersetzungen!$B$3:$E$105,Uebersetzungen!$B$2+1,FALSE)</f>
        <v>Region Albula</v>
      </c>
      <c r="B129" s="39">
        <v>6556</v>
      </c>
      <c r="C129" s="15">
        <v>41</v>
      </c>
      <c r="D129" s="15">
        <v>77</v>
      </c>
      <c r="E129" s="15">
        <v>-36</v>
      </c>
      <c r="F129" s="15">
        <v>387</v>
      </c>
      <c r="G129" s="15">
        <v>304</v>
      </c>
      <c r="H129" s="15">
        <v>83</v>
      </c>
      <c r="I129" s="15">
        <v>13</v>
      </c>
      <c r="J129" s="15">
        <v>0</v>
      </c>
      <c r="K129" s="15">
        <v>6616</v>
      </c>
      <c r="L129" s="15">
        <v>60</v>
      </c>
      <c r="M129" s="58">
        <v>9.1519219040000002E-3</v>
      </c>
    </row>
    <row r="130" spans="1:13" x14ac:dyDescent="0.2">
      <c r="A130" s="12" t="str">
        <f>VLOOKUP("&lt;Zeilentitel_3&gt;",Uebersetzungen!$B$3:$E$105,Uebersetzungen!$B$2+1,FALSE)</f>
        <v>Region Bernina</v>
      </c>
      <c r="B130" s="39">
        <v>4070</v>
      </c>
      <c r="C130" s="15">
        <v>24</v>
      </c>
      <c r="D130" s="15">
        <v>48</v>
      </c>
      <c r="E130" s="15">
        <v>-24</v>
      </c>
      <c r="F130" s="15">
        <v>71</v>
      </c>
      <c r="G130" s="15">
        <v>92</v>
      </c>
      <c r="H130" s="15">
        <v>-21</v>
      </c>
      <c r="I130" s="15">
        <v>10</v>
      </c>
      <c r="J130" s="15">
        <v>2</v>
      </c>
      <c r="K130" s="15">
        <v>4037</v>
      </c>
      <c r="L130" s="15">
        <v>-33</v>
      </c>
      <c r="M130" s="58">
        <v>-8.1081081099999997E-3</v>
      </c>
    </row>
    <row r="131" spans="1:13" x14ac:dyDescent="0.2">
      <c r="A131" s="12" t="str">
        <f>VLOOKUP("&lt;Zeilentitel_4&gt;",Uebersetzungen!$B$3:$E$105,Uebersetzungen!$B$2+1,FALSE)</f>
        <v>Region Engiadina Bassa/Val Müstair</v>
      </c>
      <c r="B131" s="39">
        <v>7419</v>
      </c>
      <c r="C131" s="15">
        <v>38</v>
      </c>
      <c r="D131" s="15">
        <v>95</v>
      </c>
      <c r="E131" s="15">
        <v>-57</v>
      </c>
      <c r="F131" s="15">
        <v>275</v>
      </c>
      <c r="G131" s="15">
        <v>279</v>
      </c>
      <c r="H131" s="15">
        <v>-4</v>
      </c>
      <c r="I131" s="15">
        <v>8</v>
      </c>
      <c r="J131" s="15">
        <v>9</v>
      </c>
      <c r="K131" s="15">
        <v>7375</v>
      </c>
      <c r="L131" s="15">
        <v>-44</v>
      </c>
      <c r="M131" s="58">
        <v>-5.9307184300000006E-3</v>
      </c>
    </row>
    <row r="132" spans="1:13" x14ac:dyDescent="0.2">
      <c r="A132" s="12" t="str">
        <f>VLOOKUP("&lt;Zeilentitel_5&gt;",Uebersetzungen!$B$3:$E$105,Uebersetzungen!$B$2+1,FALSE)</f>
        <v>Region Imboden</v>
      </c>
      <c r="B132" s="39">
        <v>17470</v>
      </c>
      <c r="C132" s="15">
        <v>142</v>
      </c>
      <c r="D132" s="15">
        <v>132</v>
      </c>
      <c r="E132" s="15">
        <v>10</v>
      </c>
      <c r="F132" s="15">
        <v>915</v>
      </c>
      <c r="G132" s="15">
        <v>893</v>
      </c>
      <c r="H132" s="15">
        <v>22</v>
      </c>
      <c r="I132" s="15">
        <v>59</v>
      </c>
      <c r="J132" s="15">
        <v>14</v>
      </c>
      <c r="K132" s="15">
        <v>17575</v>
      </c>
      <c r="L132" s="15">
        <v>105</v>
      </c>
      <c r="M132" s="58">
        <v>6.0103033770000005E-3</v>
      </c>
    </row>
    <row r="133" spans="1:13" x14ac:dyDescent="0.2">
      <c r="A133" s="12" t="str">
        <f>VLOOKUP("&lt;Zeilentitel_6&gt;",Uebersetzungen!$B$3:$E$105,Uebersetzungen!$B$2+1,FALSE)</f>
        <v>Region Landquart</v>
      </c>
      <c r="B133" s="39">
        <v>22116</v>
      </c>
      <c r="C133" s="15">
        <v>193</v>
      </c>
      <c r="D133" s="15">
        <v>173</v>
      </c>
      <c r="E133" s="15">
        <v>20</v>
      </c>
      <c r="F133" s="15">
        <v>1249</v>
      </c>
      <c r="G133" s="15">
        <v>1186</v>
      </c>
      <c r="H133" s="15">
        <v>63</v>
      </c>
      <c r="I133" s="15">
        <v>41</v>
      </c>
      <c r="J133" s="15">
        <v>-11</v>
      </c>
      <c r="K133" s="15">
        <v>22229</v>
      </c>
      <c r="L133" s="15">
        <v>113</v>
      </c>
      <c r="M133" s="58">
        <v>5.1094230419999999E-3</v>
      </c>
    </row>
    <row r="134" spans="1:13" x14ac:dyDescent="0.2">
      <c r="A134" s="12" t="str">
        <f>VLOOKUP("&lt;Zeilentitel_7&gt;",Uebersetzungen!$B$3:$E$105,Uebersetzungen!$B$2+1,FALSE)</f>
        <v>Region Maloja</v>
      </c>
      <c r="B134" s="39">
        <v>12544</v>
      </c>
      <c r="C134" s="15">
        <v>79</v>
      </c>
      <c r="D134" s="15">
        <v>124</v>
      </c>
      <c r="E134" s="15">
        <v>-45</v>
      </c>
      <c r="F134" s="15">
        <v>732</v>
      </c>
      <c r="G134" s="15">
        <v>724</v>
      </c>
      <c r="H134" s="15">
        <v>8</v>
      </c>
      <c r="I134" s="15">
        <v>46</v>
      </c>
      <c r="J134" s="15">
        <v>15</v>
      </c>
      <c r="K134" s="15">
        <v>12568</v>
      </c>
      <c r="L134" s="15">
        <v>24</v>
      </c>
      <c r="M134" s="58">
        <v>1.9132653059999998E-3</v>
      </c>
    </row>
    <row r="135" spans="1:13" x14ac:dyDescent="0.2">
      <c r="A135" s="12" t="str">
        <f>VLOOKUP("&lt;Zeilentitel_8&gt;",Uebersetzungen!$B$3:$E$105,Uebersetzungen!$B$2+1,FALSE)</f>
        <v>Region Moesa</v>
      </c>
      <c r="B135" s="39">
        <v>6945</v>
      </c>
      <c r="C135" s="15">
        <v>47</v>
      </c>
      <c r="D135" s="15">
        <v>102</v>
      </c>
      <c r="E135" s="15">
        <v>-55</v>
      </c>
      <c r="F135" s="15">
        <v>346</v>
      </c>
      <c r="G135" s="15">
        <v>281</v>
      </c>
      <c r="H135" s="15">
        <v>65</v>
      </c>
      <c r="I135" s="15">
        <v>30</v>
      </c>
      <c r="J135" s="15">
        <v>-2</v>
      </c>
      <c r="K135" s="15">
        <v>6983</v>
      </c>
      <c r="L135" s="15">
        <v>38</v>
      </c>
      <c r="M135" s="58">
        <v>5.4715622750000003E-3</v>
      </c>
    </row>
    <row r="136" spans="1:13" x14ac:dyDescent="0.2">
      <c r="A136" s="12" t="str">
        <f>VLOOKUP("&lt;Zeilentitel_9&gt;",Uebersetzungen!$B$3:$E$105,Uebersetzungen!$B$2+1,FALSE)</f>
        <v>Region Plessur</v>
      </c>
      <c r="B136" s="39">
        <v>33943</v>
      </c>
      <c r="C136" s="15">
        <v>261</v>
      </c>
      <c r="D136" s="15">
        <v>409</v>
      </c>
      <c r="E136" s="15">
        <v>-148</v>
      </c>
      <c r="F136" s="15">
        <v>1517</v>
      </c>
      <c r="G136" s="15">
        <v>1587</v>
      </c>
      <c r="H136" s="15">
        <v>-70</v>
      </c>
      <c r="I136" s="15">
        <v>144</v>
      </c>
      <c r="J136" s="15">
        <v>-15</v>
      </c>
      <c r="K136" s="15">
        <v>33854</v>
      </c>
      <c r="L136" s="15">
        <v>-89</v>
      </c>
      <c r="M136" s="58">
        <v>-2.6220428399999999E-3</v>
      </c>
    </row>
    <row r="137" spans="1:13" x14ac:dyDescent="0.2">
      <c r="A137" s="12" t="str">
        <f>VLOOKUP("&lt;Zeilentitel_10&gt;",Uebersetzungen!$B$3:$E$105,Uebersetzungen!$B$2+1,FALSE)</f>
        <v>Region Prättigau/Davos</v>
      </c>
      <c r="B137" s="39">
        <v>21062</v>
      </c>
      <c r="C137" s="15">
        <v>160</v>
      </c>
      <c r="D137" s="15">
        <v>220</v>
      </c>
      <c r="E137" s="15">
        <v>-60</v>
      </c>
      <c r="F137" s="15">
        <v>1070</v>
      </c>
      <c r="G137" s="15">
        <v>1136</v>
      </c>
      <c r="H137" s="15">
        <v>-66</v>
      </c>
      <c r="I137" s="15">
        <v>34</v>
      </c>
      <c r="J137" s="15">
        <v>3</v>
      </c>
      <c r="K137" s="15">
        <v>20973</v>
      </c>
      <c r="L137" s="15">
        <v>-89</v>
      </c>
      <c r="M137" s="58">
        <v>-4.2256196000000001E-3</v>
      </c>
    </row>
    <row r="138" spans="1:13" x14ac:dyDescent="0.2">
      <c r="A138" s="12" t="str">
        <f>VLOOKUP("&lt;Zeilentitel_11&gt;",Uebersetzungen!$B$3:$E$105,Uebersetzungen!$B$2+1,FALSE)</f>
        <v>Region Surselva</v>
      </c>
      <c r="B138" s="39">
        <v>18694</v>
      </c>
      <c r="C138" s="15">
        <v>113</v>
      </c>
      <c r="D138" s="15">
        <v>203</v>
      </c>
      <c r="E138" s="15">
        <v>-90</v>
      </c>
      <c r="F138" s="15">
        <v>796</v>
      </c>
      <c r="G138" s="15">
        <v>771</v>
      </c>
      <c r="H138" s="15">
        <v>25</v>
      </c>
      <c r="I138" s="15">
        <v>34</v>
      </c>
      <c r="J138" s="15">
        <v>27</v>
      </c>
      <c r="K138" s="15">
        <v>18690</v>
      </c>
      <c r="L138" s="15">
        <v>-4</v>
      </c>
      <c r="M138" s="58">
        <v>-2.1397240000000002E-4</v>
      </c>
    </row>
    <row r="139" spans="1:13" ht="13.5" thickBot="1" x14ac:dyDescent="0.25">
      <c r="A139" s="13" t="str">
        <f>VLOOKUP("&lt;Zeilentitel_12&gt;",Uebersetzungen!$B$3:$E$105,Uebersetzungen!$B$2+1,FALSE)</f>
        <v>Region Viamala</v>
      </c>
      <c r="B139" s="43">
        <v>11878</v>
      </c>
      <c r="C139" s="40">
        <v>83</v>
      </c>
      <c r="D139" s="40">
        <v>137</v>
      </c>
      <c r="E139" s="40">
        <v>-54</v>
      </c>
      <c r="F139" s="40">
        <v>658</v>
      </c>
      <c r="G139" s="40">
        <v>636</v>
      </c>
      <c r="H139" s="40">
        <v>22</v>
      </c>
      <c r="I139" s="40">
        <v>23</v>
      </c>
      <c r="J139" s="40">
        <v>-5</v>
      </c>
      <c r="K139" s="40">
        <v>11864</v>
      </c>
      <c r="L139" s="40">
        <v>-14</v>
      </c>
      <c r="M139" s="59">
        <v>-1.1786496000000001E-3</v>
      </c>
    </row>
    <row r="141" spans="1:13" x14ac:dyDescent="0.2">
      <c r="A141" s="4" t="str">
        <f>VLOOKUP("&lt;Quelle_1&gt;",Uebersetzungen!$B$3:$E$58,Uebersetzungen!$B$2+1,FALSE)</f>
        <v>Quelle: BFS (STATPOP)</v>
      </c>
    </row>
    <row r="142" spans="1:13" x14ac:dyDescent="0.2">
      <c r="A142" s="9" t="str">
        <f>VLOOKUP("&lt;Aktualisierung&gt;",Uebersetzungen!$B$3:$E$58,Uebersetzungen!$B$2+1,FALSE)</f>
        <v>Letztmals aktualisiert am: 27.08.2025</v>
      </c>
    </row>
  </sheetData>
  <sheetProtection sheet="1" objects="1" scenarios="1"/>
  <mergeCells count="2">
    <mergeCell ref="A7:M7"/>
    <mergeCell ref="A9:M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Option Button 1">
              <controlPr defaultSize="0" autoFill="0" autoLine="0" autoPict="0">
                <anchor moveWithCells="1">
                  <from>
                    <xdr:col>3</xdr:col>
                    <xdr:colOff>1000125</xdr:colOff>
                    <xdr:row>1</xdr:row>
                    <xdr:rowOff>114300</xdr:rowOff>
                  </from>
                  <to>
                    <xdr:col>4</xdr:col>
                    <xdr:colOff>1076325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Option Button 2">
              <controlPr defaultSize="0" autoFill="0" autoLine="0" autoPict="0">
                <anchor moveWithCells="1">
                  <from>
                    <xdr:col>3</xdr:col>
                    <xdr:colOff>1000125</xdr:colOff>
                    <xdr:row>2</xdr:row>
                    <xdr:rowOff>104775</xdr:rowOff>
                  </from>
                  <to>
                    <xdr:col>5</xdr:col>
                    <xdr:colOff>304800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Option Button 3">
              <controlPr defaultSize="0" autoFill="0" autoLine="0" autoPict="0">
                <anchor moveWithCells="1">
                  <from>
                    <xdr:col>3</xdr:col>
                    <xdr:colOff>1000125</xdr:colOff>
                    <xdr:row>3</xdr:row>
                    <xdr:rowOff>66675</xdr:rowOff>
                  </from>
                  <to>
                    <xdr:col>4</xdr:col>
                    <xdr:colOff>1076325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2"/>
  <sheetViews>
    <sheetView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5.5703125" style="9" customWidth="1"/>
    <col min="2" max="13" width="18" style="9" customWidth="1"/>
    <col min="14" max="16384" width="11.42578125" style="9"/>
  </cols>
  <sheetData>
    <row r="1" spans="1:13" s="1" customFormat="1" x14ac:dyDescent="0.2"/>
    <row r="2" spans="1:13" s="1" customFormat="1" ht="15.75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1" customFormat="1" ht="15.75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s="1" customFormat="1" ht="15.75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s="2" customFormat="1" x14ac:dyDescent="0.2"/>
    <row r="6" spans="1:13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2" customFormat="1" ht="15.75" customHeight="1" x14ac:dyDescent="0.2">
      <c r="A7" s="52" t="str">
        <f>VLOOKUP("&lt;Fachbereich&gt;",Uebersetzungen!$B$3:$E$105,Uebersetzungen!$B$2+1,FALSE)</f>
        <v>Daten &amp; Statistik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s="2" customFormat="1" ht="15.75" customHeight="1" x14ac:dyDescent="0.2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 s="2" customFormat="1" ht="15.75" customHeight="1" x14ac:dyDescent="0.25">
      <c r="A9" s="53" t="str">
        <f>VLOOKUP("&lt;T3Titel&gt;",Uebersetzungen!$B$3:$E$337,Uebersetzungen!$B$2+1,FALSE)</f>
        <v>Bilanz der ständigen Wohnbevölkerung, Ausländer 2024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s="4" customFormat="1" x14ac:dyDescent="0.2">
      <c r="A10" s="30" t="str">
        <f>VLOOKUP("&lt;T3UTitel&gt;",Uebersetzungen!$B$3:$E$105,Uebersetzungen!$B$2+1,FALSE)</f>
        <v>(Gemeindestand 2024: 101 Gemeinden)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s="3" customFormat="1" ht="13.5" thickBot="1" x14ac:dyDescent="0.25"/>
    <row r="12" spans="1:13" s="51" customFormat="1" ht="60.75" customHeight="1" x14ac:dyDescent="0.2">
      <c r="A12" s="47"/>
      <c r="B12" s="48" t="str">
        <f>VLOOKUP("&lt;SpaltenTitel_1&gt;",Uebersetzungen!$B$3:$E$300,Uebersetzungen!$B$2+1,FALSE)</f>
        <v>Bevölkerungsstand 1. Januar</v>
      </c>
      <c r="C12" s="49" t="str">
        <f>VLOOKUP("&lt;SpaltenTitel_2&gt;",Uebersetzungen!$B$3:$E$300,Uebersetzungen!$B$2+1,FALSE)</f>
        <v>Lebendgeburten</v>
      </c>
      <c r="D12" s="49" t="str">
        <f>VLOOKUP("&lt;SpaltenTitel_3&gt;",Uebersetzungen!$B$3:$E$300,Uebersetzungen!$B$2+1,FALSE)</f>
        <v>Todesfälle</v>
      </c>
      <c r="E12" s="49" t="str">
        <f>VLOOKUP("&lt;SpaltenTitel_4&gt;",Uebersetzungen!$B$3:$E$300,Uebersetzungen!$B$2+1,FALSE)</f>
        <v>Geburtenüberschuss</v>
      </c>
      <c r="F12" s="49" t="str">
        <f>VLOOKUP("&lt;SpaltenTitel_5&gt;",Uebersetzungen!$B$3:$E$300,Uebersetzungen!$B$2+1,FALSE)</f>
        <v>Zuwanderung (ink. Übertritte von der nichtständigen Wohnbevölkerung)</v>
      </c>
      <c r="G12" s="49" t="str">
        <f>VLOOKUP("&lt;SpaltenTitel_6&gt;",Uebersetzungen!$B$3:$E$300,Uebersetzungen!$B$2+1,FALSE)</f>
        <v>Abwanderung</v>
      </c>
      <c r="H12" s="49" t="str">
        <f>VLOOKUP("&lt;SpaltenTitel_7&gt;",Uebersetzungen!$B$3:$E$300,Uebersetzungen!$B$2+1,FALSE)</f>
        <v>Wanderungssaldo (ink. Übertritte von der nichtständigen Wohnbevölkerung)</v>
      </c>
      <c r="I12" s="49" t="str">
        <f>VLOOKUP("&lt;SpaltenTitel_8&gt;",Uebersetzungen!$B$3:$E$300,Uebersetzungen!$B$2+1,FALSE)</f>
        <v>Erwerb des Schweizer Bürgerrechts</v>
      </c>
      <c r="J12" s="49" t="str">
        <f>VLOOKUP("&lt;SpaltenTitel_9&gt;",Uebersetzungen!$B$3:$E$300,Uebersetzungen!$B$2+1,FALSE)</f>
        <v>Bestandes-bereinigungen</v>
      </c>
      <c r="K12" s="49" t="str">
        <f>VLOOKUP("&lt;SpaltenTitel_10&gt;",Uebersetzungen!$B$3:$E$300,Uebersetzungen!$B$2+1,FALSE)</f>
        <v>Bevölkerungsstand 31. Dezember</v>
      </c>
      <c r="L12" s="49" t="str">
        <f>VLOOKUP("&lt;SpaltenTitel_11&gt;",Uebersetzungen!$B$3:$E$300,Uebersetzungen!$B$2+1,FALSE)</f>
        <v>Veränderung absolut</v>
      </c>
      <c r="M12" s="50" t="str">
        <f>VLOOKUP("&lt;SpaltenTitel_12&gt;",Uebersetzungen!$B$3:$E$300,Uebersetzungen!$B$2+1,FALSE)</f>
        <v>Veränderung in %</v>
      </c>
    </row>
    <row r="13" spans="1:13" x14ac:dyDescent="0.2">
      <c r="A13" s="11"/>
      <c r="B13" s="4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</row>
    <row r="14" spans="1:13" x14ac:dyDescent="0.2">
      <c r="A14" s="41" t="str">
        <f>VLOOKUP("&lt;Zeilentitel_1&gt;",Uebersetzungen!$B$3:$E$105,Uebersetzungen!$B$2+1,FALSE)</f>
        <v>GRAUBÜNDEN</v>
      </c>
      <c r="B14" s="35">
        <v>42191</v>
      </c>
      <c r="C14" s="7">
        <v>323</v>
      </c>
      <c r="D14" s="7">
        <v>147</v>
      </c>
      <c r="E14" s="7">
        <v>176</v>
      </c>
      <c r="F14" s="7">
        <v>8227</v>
      </c>
      <c r="G14" s="7">
        <v>6764</v>
      </c>
      <c r="H14" s="7">
        <v>1463</v>
      </c>
      <c r="I14" s="7">
        <v>442</v>
      </c>
      <c r="J14" s="7">
        <v>-14</v>
      </c>
      <c r="K14" s="7">
        <v>43374</v>
      </c>
      <c r="L14" s="7">
        <v>1183</v>
      </c>
      <c r="M14" s="55">
        <v>2.8039155270000001E-2</v>
      </c>
    </row>
    <row r="15" spans="1:13" x14ac:dyDescent="0.2">
      <c r="A15" s="5" t="str">
        <f>VLOOKUP("&lt;Zeilentitel_2&gt;",Uebersetzungen!$B$3:$E$105,Uebersetzungen!$B$2+1,FALSE)</f>
        <v>Region Albula</v>
      </c>
      <c r="B15" s="8">
        <v>1561</v>
      </c>
      <c r="C15" s="8">
        <v>10</v>
      </c>
      <c r="D15" s="8">
        <v>3</v>
      </c>
      <c r="E15" s="8">
        <v>7</v>
      </c>
      <c r="F15" s="8">
        <v>436</v>
      </c>
      <c r="G15" s="8">
        <v>428</v>
      </c>
      <c r="H15" s="8">
        <v>8</v>
      </c>
      <c r="I15" s="8">
        <v>13</v>
      </c>
      <c r="J15" s="8">
        <v>-7</v>
      </c>
      <c r="K15" s="8">
        <v>1556</v>
      </c>
      <c r="L15" s="8">
        <v>-5</v>
      </c>
      <c r="M15" s="56">
        <v>-3.2030749499999999E-3</v>
      </c>
    </row>
    <row r="16" spans="1:13" x14ac:dyDescent="0.2">
      <c r="A16" s="6" t="s">
        <v>0</v>
      </c>
      <c r="B16" s="15">
        <v>613</v>
      </c>
      <c r="C16" s="15">
        <v>4</v>
      </c>
      <c r="D16" s="15">
        <v>2</v>
      </c>
      <c r="E16" s="15">
        <v>2</v>
      </c>
      <c r="F16" s="15">
        <v>172</v>
      </c>
      <c r="G16" s="15">
        <v>177</v>
      </c>
      <c r="H16" s="15">
        <v>-5</v>
      </c>
      <c r="I16" s="15">
        <v>6</v>
      </c>
      <c r="J16" s="15">
        <v>-3</v>
      </c>
      <c r="K16" s="15">
        <v>601</v>
      </c>
      <c r="L16" s="15">
        <v>-12</v>
      </c>
      <c r="M16" s="58">
        <v>-1.9575856439999997E-2</v>
      </c>
    </row>
    <row r="17" spans="1:13" x14ac:dyDescent="0.2">
      <c r="A17" s="6" t="s">
        <v>1</v>
      </c>
      <c r="B17" s="15">
        <v>75</v>
      </c>
      <c r="C17" s="15">
        <v>1</v>
      </c>
      <c r="D17" s="15">
        <v>1</v>
      </c>
      <c r="E17" s="15">
        <v>0</v>
      </c>
      <c r="F17" s="15">
        <v>38</v>
      </c>
      <c r="G17" s="15">
        <v>39</v>
      </c>
      <c r="H17" s="15">
        <v>-1</v>
      </c>
      <c r="I17" s="15">
        <v>0</v>
      </c>
      <c r="J17" s="15">
        <v>-2</v>
      </c>
      <c r="K17" s="15">
        <v>72</v>
      </c>
      <c r="L17" s="15">
        <v>-3</v>
      </c>
      <c r="M17" s="58">
        <v>-0.04</v>
      </c>
    </row>
    <row r="18" spans="1:13" x14ac:dyDescent="0.2">
      <c r="A18" s="6" t="s">
        <v>95</v>
      </c>
      <c r="B18" s="15">
        <v>27</v>
      </c>
      <c r="C18" s="15">
        <v>0</v>
      </c>
      <c r="D18" s="15">
        <v>0</v>
      </c>
      <c r="E18" s="15">
        <v>0</v>
      </c>
      <c r="F18" s="15">
        <v>9</v>
      </c>
      <c r="G18" s="15">
        <v>8</v>
      </c>
      <c r="H18" s="15">
        <v>1</v>
      </c>
      <c r="I18" s="15">
        <v>0</v>
      </c>
      <c r="J18" s="15">
        <v>0</v>
      </c>
      <c r="K18" s="15">
        <v>28</v>
      </c>
      <c r="L18" s="15">
        <v>1</v>
      </c>
      <c r="M18" s="58">
        <v>3.7037037037000002E-2</v>
      </c>
    </row>
    <row r="19" spans="1:13" x14ac:dyDescent="0.2">
      <c r="A19" s="6" t="s">
        <v>2</v>
      </c>
      <c r="B19" s="15">
        <v>246</v>
      </c>
      <c r="C19" s="15">
        <v>2</v>
      </c>
      <c r="D19" s="15">
        <v>0</v>
      </c>
      <c r="E19" s="15">
        <v>2</v>
      </c>
      <c r="F19" s="15">
        <v>57</v>
      </c>
      <c r="G19" s="15">
        <v>58</v>
      </c>
      <c r="H19" s="15">
        <v>-1</v>
      </c>
      <c r="I19" s="15">
        <v>1</v>
      </c>
      <c r="J19" s="15">
        <v>2</v>
      </c>
      <c r="K19" s="15">
        <v>248</v>
      </c>
      <c r="L19" s="15">
        <v>2</v>
      </c>
      <c r="M19" s="58">
        <v>8.130081301E-3</v>
      </c>
    </row>
    <row r="20" spans="1:13" x14ac:dyDescent="0.2">
      <c r="A20" s="6" t="s">
        <v>89</v>
      </c>
      <c r="B20" s="15">
        <v>430</v>
      </c>
      <c r="C20" s="15">
        <v>2</v>
      </c>
      <c r="D20" s="15">
        <v>0</v>
      </c>
      <c r="E20" s="15">
        <v>2</v>
      </c>
      <c r="F20" s="15">
        <v>114</v>
      </c>
      <c r="G20" s="15">
        <v>97</v>
      </c>
      <c r="H20" s="15">
        <v>17</v>
      </c>
      <c r="I20" s="15">
        <v>6</v>
      </c>
      <c r="J20" s="15">
        <v>-2</v>
      </c>
      <c r="K20" s="15">
        <v>441</v>
      </c>
      <c r="L20" s="15">
        <v>11</v>
      </c>
      <c r="M20" s="58">
        <v>2.5581395348999999E-2</v>
      </c>
    </row>
    <row r="21" spans="1:13" x14ac:dyDescent="0.2">
      <c r="A21" s="6" t="s">
        <v>92</v>
      </c>
      <c r="B21" s="15">
        <v>170</v>
      </c>
      <c r="C21" s="15">
        <v>1</v>
      </c>
      <c r="D21" s="15">
        <v>0</v>
      </c>
      <c r="E21" s="15">
        <v>1</v>
      </c>
      <c r="F21" s="15">
        <v>46</v>
      </c>
      <c r="G21" s="15">
        <v>49</v>
      </c>
      <c r="H21" s="15">
        <v>-3</v>
      </c>
      <c r="I21" s="15">
        <v>0</v>
      </c>
      <c r="J21" s="15">
        <v>-2</v>
      </c>
      <c r="K21" s="15">
        <v>166</v>
      </c>
      <c r="L21" s="15">
        <v>-4</v>
      </c>
      <c r="M21" s="58">
        <v>-2.3529411759999997E-2</v>
      </c>
    </row>
    <row r="22" spans="1:13" x14ac:dyDescent="0.2">
      <c r="A22" s="5" t="str">
        <f>VLOOKUP("&lt;Zeilentitel_3&gt;",Uebersetzungen!$B$3:$E$105,Uebersetzungen!$B$2+1,FALSE)</f>
        <v>Region Bernina</v>
      </c>
      <c r="B22" s="8">
        <v>560</v>
      </c>
      <c r="C22" s="8">
        <v>1</v>
      </c>
      <c r="D22" s="8">
        <v>2</v>
      </c>
      <c r="E22" s="8">
        <v>-1</v>
      </c>
      <c r="F22" s="8">
        <v>82</v>
      </c>
      <c r="G22" s="8">
        <v>56</v>
      </c>
      <c r="H22" s="8">
        <v>26</v>
      </c>
      <c r="I22" s="8">
        <v>10</v>
      </c>
      <c r="J22" s="8">
        <v>-8</v>
      </c>
      <c r="K22" s="8">
        <v>567</v>
      </c>
      <c r="L22" s="8">
        <v>7</v>
      </c>
      <c r="M22" s="58">
        <v>1.2500000000000001E-2</v>
      </c>
    </row>
    <row r="23" spans="1:13" x14ac:dyDescent="0.2">
      <c r="A23" s="6" t="s">
        <v>3</v>
      </c>
      <c r="B23" s="15">
        <v>180</v>
      </c>
      <c r="C23" s="15">
        <v>1</v>
      </c>
      <c r="D23" s="15">
        <v>1</v>
      </c>
      <c r="E23" s="15">
        <v>0</v>
      </c>
      <c r="F23" s="15">
        <v>26</v>
      </c>
      <c r="G23" s="15">
        <v>16</v>
      </c>
      <c r="H23" s="15">
        <v>10</v>
      </c>
      <c r="I23" s="15">
        <v>3</v>
      </c>
      <c r="J23" s="15">
        <v>-3</v>
      </c>
      <c r="K23" s="15">
        <v>184</v>
      </c>
      <c r="L23" s="15">
        <v>4</v>
      </c>
      <c r="M23" s="58">
        <v>2.2222222222000002E-2</v>
      </c>
    </row>
    <row r="24" spans="1:13" x14ac:dyDescent="0.2">
      <c r="A24" s="6" t="s">
        <v>4</v>
      </c>
      <c r="B24" s="15">
        <v>380</v>
      </c>
      <c r="C24" s="15">
        <v>0</v>
      </c>
      <c r="D24" s="15">
        <v>1</v>
      </c>
      <c r="E24" s="15">
        <v>-1</v>
      </c>
      <c r="F24" s="15">
        <v>56</v>
      </c>
      <c r="G24" s="15">
        <v>40</v>
      </c>
      <c r="H24" s="15">
        <v>16</v>
      </c>
      <c r="I24" s="15">
        <v>7</v>
      </c>
      <c r="J24" s="15">
        <v>-5</v>
      </c>
      <c r="K24" s="15">
        <v>383</v>
      </c>
      <c r="L24" s="15">
        <v>3</v>
      </c>
      <c r="M24" s="58">
        <v>7.8947368420000004E-3</v>
      </c>
    </row>
    <row r="25" spans="1:13" x14ac:dyDescent="0.2">
      <c r="A25" s="5" t="str">
        <f>VLOOKUP("&lt;Zeilentitel_4&gt;",Uebersetzungen!$B$3:$E$105,Uebersetzungen!$B$2+1,FALSE)</f>
        <v>Region Engiadina Bassa/Val Müstair</v>
      </c>
      <c r="B25" s="8">
        <v>1720</v>
      </c>
      <c r="C25" s="8">
        <v>7</v>
      </c>
      <c r="D25" s="8">
        <v>8</v>
      </c>
      <c r="E25" s="8">
        <v>-1</v>
      </c>
      <c r="F25" s="8">
        <v>358</v>
      </c>
      <c r="G25" s="8">
        <v>328</v>
      </c>
      <c r="H25" s="8">
        <v>30</v>
      </c>
      <c r="I25" s="8">
        <v>8</v>
      </c>
      <c r="J25" s="8">
        <v>3</v>
      </c>
      <c r="K25" s="8">
        <v>1744</v>
      </c>
      <c r="L25" s="8">
        <v>24</v>
      </c>
      <c r="M25" s="56">
        <v>1.3953488372E-2</v>
      </c>
    </row>
    <row r="26" spans="1:13" x14ac:dyDescent="0.2">
      <c r="A26" s="6" t="s">
        <v>37</v>
      </c>
      <c r="B26" s="15">
        <v>324</v>
      </c>
      <c r="C26" s="15">
        <v>2</v>
      </c>
      <c r="D26" s="15">
        <v>1</v>
      </c>
      <c r="E26" s="15">
        <v>1</v>
      </c>
      <c r="F26" s="15">
        <v>89</v>
      </c>
      <c r="G26" s="15">
        <v>69</v>
      </c>
      <c r="H26" s="15">
        <v>20</v>
      </c>
      <c r="I26" s="15">
        <v>2</v>
      </c>
      <c r="J26" s="15">
        <v>2</v>
      </c>
      <c r="K26" s="15">
        <v>345</v>
      </c>
      <c r="L26" s="15">
        <v>21</v>
      </c>
      <c r="M26" s="58">
        <v>6.481481481500001E-2</v>
      </c>
    </row>
    <row r="27" spans="1:13" x14ac:dyDescent="0.2">
      <c r="A27" s="6" t="s">
        <v>38</v>
      </c>
      <c r="B27" s="15">
        <v>202</v>
      </c>
      <c r="C27" s="15">
        <v>0</v>
      </c>
      <c r="D27" s="15">
        <v>0</v>
      </c>
      <c r="E27" s="15">
        <v>0</v>
      </c>
      <c r="F27" s="15">
        <v>50</v>
      </c>
      <c r="G27" s="15">
        <v>47</v>
      </c>
      <c r="H27" s="15">
        <v>3</v>
      </c>
      <c r="I27" s="15">
        <v>1</v>
      </c>
      <c r="J27" s="15">
        <v>-2</v>
      </c>
      <c r="K27" s="15">
        <v>202</v>
      </c>
      <c r="L27" s="15">
        <v>0</v>
      </c>
      <c r="M27" s="58">
        <v>0</v>
      </c>
    </row>
    <row r="28" spans="1:13" x14ac:dyDescent="0.2">
      <c r="A28" s="6" t="s">
        <v>39</v>
      </c>
      <c r="B28" s="15">
        <v>995</v>
      </c>
      <c r="C28" s="15">
        <v>5</v>
      </c>
      <c r="D28" s="15">
        <v>6</v>
      </c>
      <c r="E28" s="15">
        <v>-1</v>
      </c>
      <c r="F28" s="15">
        <v>161</v>
      </c>
      <c r="G28" s="15">
        <v>173</v>
      </c>
      <c r="H28" s="15">
        <v>-12</v>
      </c>
      <c r="I28" s="15">
        <v>4</v>
      </c>
      <c r="J28" s="15">
        <v>3</v>
      </c>
      <c r="K28" s="15">
        <v>981</v>
      </c>
      <c r="L28" s="15">
        <v>-14</v>
      </c>
      <c r="M28" s="58">
        <v>-1.4070351759999999E-2</v>
      </c>
    </row>
    <row r="29" spans="1:13" x14ac:dyDescent="0.2">
      <c r="A29" s="6" t="s">
        <v>40</v>
      </c>
      <c r="B29" s="15">
        <v>68</v>
      </c>
      <c r="C29" s="15">
        <v>0</v>
      </c>
      <c r="D29" s="15">
        <v>0</v>
      </c>
      <c r="E29" s="15">
        <v>0</v>
      </c>
      <c r="F29" s="15">
        <v>20</v>
      </c>
      <c r="G29" s="15">
        <v>15</v>
      </c>
      <c r="H29" s="15">
        <v>5</v>
      </c>
      <c r="I29" s="15">
        <v>0</v>
      </c>
      <c r="J29" s="15">
        <v>1</v>
      </c>
      <c r="K29" s="15">
        <v>74</v>
      </c>
      <c r="L29" s="15">
        <v>6</v>
      </c>
      <c r="M29" s="58">
        <v>8.8235294117999991E-2</v>
      </c>
    </row>
    <row r="30" spans="1:13" x14ac:dyDescent="0.2">
      <c r="A30" s="6" t="s">
        <v>59</v>
      </c>
      <c r="B30" s="15">
        <v>131</v>
      </c>
      <c r="C30" s="15">
        <v>0</v>
      </c>
      <c r="D30" s="15">
        <v>1</v>
      </c>
      <c r="E30" s="15">
        <v>-1</v>
      </c>
      <c r="F30" s="15">
        <v>38</v>
      </c>
      <c r="G30" s="15">
        <v>24</v>
      </c>
      <c r="H30" s="15">
        <v>14</v>
      </c>
      <c r="I30" s="15">
        <v>1</v>
      </c>
      <c r="J30" s="15">
        <v>-1</v>
      </c>
      <c r="K30" s="15">
        <v>142</v>
      </c>
      <c r="L30" s="15">
        <v>11</v>
      </c>
      <c r="M30" s="58">
        <v>8.3969465649E-2</v>
      </c>
    </row>
    <row r="31" spans="1:13" x14ac:dyDescent="0.2">
      <c r="A31" s="5" t="str">
        <f>VLOOKUP("&lt;Zeilentitel_5&gt;",Uebersetzungen!$B$3:$E$105,Uebersetzungen!$B$2+1,FALSE)</f>
        <v>Region Imboden</v>
      </c>
      <c r="B31" s="8">
        <v>4494</v>
      </c>
      <c r="C31" s="8">
        <v>48</v>
      </c>
      <c r="D31" s="8">
        <v>14</v>
      </c>
      <c r="E31" s="8">
        <v>34</v>
      </c>
      <c r="F31" s="8">
        <v>708</v>
      </c>
      <c r="G31" s="8">
        <v>611</v>
      </c>
      <c r="H31" s="8">
        <v>97</v>
      </c>
      <c r="I31" s="8">
        <v>59</v>
      </c>
      <c r="J31" s="8">
        <v>-4</v>
      </c>
      <c r="K31" s="8">
        <v>4562</v>
      </c>
      <c r="L31" s="8">
        <v>68</v>
      </c>
      <c r="M31" s="56">
        <v>1.5131286159E-2</v>
      </c>
    </row>
    <row r="32" spans="1:13" x14ac:dyDescent="0.2">
      <c r="A32" s="6" t="s">
        <v>30</v>
      </c>
      <c r="B32" s="15">
        <v>508</v>
      </c>
      <c r="C32" s="15">
        <v>2</v>
      </c>
      <c r="D32" s="15">
        <v>1</v>
      </c>
      <c r="E32" s="15">
        <v>1</v>
      </c>
      <c r="F32" s="15">
        <v>88</v>
      </c>
      <c r="G32" s="15">
        <v>65</v>
      </c>
      <c r="H32" s="15">
        <v>23</v>
      </c>
      <c r="I32" s="15">
        <v>8</v>
      </c>
      <c r="J32" s="15">
        <v>0</v>
      </c>
      <c r="K32" s="15">
        <v>524</v>
      </c>
      <c r="L32" s="15">
        <v>16</v>
      </c>
      <c r="M32" s="58">
        <v>3.1496062992000001E-2</v>
      </c>
    </row>
    <row r="33" spans="1:13" x14ac:dyDescent="0.2">
      <c r="A33" s="6" t="s">
        <v>31</v>
      </c>
      <c r="B33" s="15">
        <v>2132</v>
      </c>
      <c r="C33" s="15">
        <v>28</v>
      </c>
      <c r="D33" s="15">
        <v>9</v>
      </c>
      <c r="E33" s="15">
        <v>19</v>
      </c>
      <c r="F33" s="15">
        <v>304</v>
      </c>
      <c r="G33" s="15">
        <v>210</v>
      </c>
      <c r="H33" s="15">
        <v>94</v>
      </c>
      <c r="I33" s="15">
        <v>33</v>
      </c>
      <c r="J33" s="15">
        <v>-9</v>
      </c>
      <c r="K33" s="15">
        <v>2203</v>
      </c>
      <c r="L33" s="15">
        <v>71</v>
      </c>
      <c r="M33" s="58">
        <v>3.3302063789999996E-2</v>
      </c>
    </row>
    <row r="34" spans="1:13" x14ac:dyDescent="0.2">
      <c r="A34" s="6" t="s">
        <v>32</v>
      </c>
      <c r="B34" s="15">
        <v>340</v>
      </c>
      <c r="C34" s="15">
        <v>2</v>
      </c>
      <c r="D34" s="15">
        <v>0</v>
      </c>
      <c r="E34" s="15">
        <v>2</v>
      </c>
      <c r="F34" s="15">
        <v>47</v>
      </c>
      <c r="G34" s="15">
        <v>42</v>
      </c>
      <c r="H34" s="15">
        <v>5</v>
      </c>
      <c r="I34" s="15">
        <v>7</v>
      </c>
      <c r="J34" s="15">
        <v>2</v>
      </c>
      <c r="K34" s="15">
        <v>342</v>
      </c>
      <c r="L34" s="15">
        <v>2</v>
      </c>
      <c r="M34" s="58">
        <v>5.8823529409999997E-3</v>
      </c>
    </row>
    <row r="35" spans="1:13" x14ac:dyDescent="0.2">
      <c r="A35" s="6" t="s">
        <v>33</v>
      </c>
      <c r="B35" s="15">
        <v>385</v>
      </c>
      <c r="C35" s="15">
        <v>3</v>
      </c>
      <c r="D35" s="15">
        <v>1</v>
      </c>
      <c r="E35" s="15">
        <v>2</v>
      </c>
      <c r="F35" s="15">
        <v>51</v>
      </c>
      <c r="G35" s="15">
        <v>36</v>
      </c>
      <c r="H35" s="15">
        <v>15</v>
      </c>
      <c r="I35" s="15">
        <v>7</v>
      </c>
      <c r="J35" s="15">
        <v>2</v>
      </c>
      <c r="K35" s="15">
        <v>397</v>
      </c>
      <c r="L35" s="15">
        <v>12</v>
      </c>
      <c r="M35" s="58">
        <v>3.1168831168999999E-2</v>
      </c>
    </row>
    <row r="36" spans="1:13" x14ac:dyDescent="0.2">
      <c r="A36" s="6" t="s">
        <v>34</v>
      </c>
      <c r="B36" s="15">
        <v>743</v>
      </c>
      <c r="C36" s="15">
        <v>11</v>
      </c>
      <c r="D36" s="15">
        <v>1</v>
      </c>
      <c r="E36" s="15">
        <v>10</v>
      </c>
      <c r="F36" s="15">
        <v>154</v>
      </c>
      <c r="G36" s="15">
        <v>195</v>
      </c>
      <c r="H36" s="15">
        <v>-41</v>
      </c>
      <c r="I36" s="15">
        <v>4</v>
      </c>
      <c r="J36" s="15">
        <v>4</v>
      </c>
      <c r="K36" s="15">
        <v>712</v>
      </c>
      <c r="L36" s="15">
        <v>-31</v>
      </c>
      <c r="M36" s="58">
        <v>-4.1722745630000002E-2</v>
      </c>
    </row>
    <row r="37" spans="1:13" x14ac:dyDescent="0.2">
      <c r="A37" s="6" t="s">
        <v>35</v>
      </c>
      <c r="B37" s="15">
        <v>198</v>
      </c>
      <c r="C37" s="15">
        <v>0</v>
      </c>
      <c r="D37" s="15">
        <v>1</v>
      </c>
      <c r="E37" s="15">
        <v>-1</v>
      </c>
      <c r="F37" s="15">
        <v>29</v>
      </c>
      <c r="G37" s="15">
        <v>40</v>
      </c>
      <c r="H37" s="15">
        <v>-11</v>
      </c>
      <c r="I37" s="15">
        <v>0</v>
      </c>
      <c r="J37" s="15">
        <v>-1</v>
      </c>
      <c r="K37" s="15">
        <v>185</v>
      </c>
      <c r="L37" s="15">
        <v>-13</v>
      </c>
      <c r="M37" s="58">
        <v>-6.5656565659999999E-2</v>
      </c>
    </row>
    <row r="38" spans="1:13" x14ac:dyDescent="0.2">
      <c r="A38" s="6" t="s">
        <v>36</v>
      </c>
      <c r="B38" s="15">
        <v>188</v>
      </c>
      <c r="C38" s="15">
        <v>2</v>
      </c>
      <c r="D38" s="15">
        <v>1</v>
      </c>
      <c r="E38" s="15">
        <v>1</v>
      </c>
      <c r="F38" s="15">
        <v>35</v>
      </c>
      <c r="G38" s="15">
        <v>23</v>
      </c>
      <c r="H38" s="15">
        <v>12</v>
      </c>
      <c r="I38" s="15">
        <v>0</v>
      </c>
      <c r="J38" s="15">
        <v>-2</v>
      </c>
      <c r="K38" s="15">
        <v>199</v>
      </c>
      <c r="L38" s="15">
        <v>11</v>
      </c>
      <c r="M38" s="58">
        <v>5.8510638298000003E-2</v>
      </c>
    </row>
    <row r="39" spans="1:13" x14ac:dyDescent="0.2">
      <c r="A39" s="5" t="str">
        <f>VLOOKUP("&lt;Zeilentitel_6&gt;",Uebersetzungen!$B$3:$E$105,Uebersetzungen!$B$2+1,FALSE)</f>
        <v>Region Landquart</v>
      </c>
      <c r="B39" s="8">
        <v>4238</v>
      </c>
      <c r="C39" s="8">
        <v>34</v>
      </c>
      <c r="D39" s="8">
        <v>16</v>
      </c>
      <c r="E39" s="8">
        <v>18</v>
      </c>
      <c r="F39" s="8">
        <v>706</v>
      </c>
      <c r="G39" s="8">
        <v>512</v>
      </c>
      <c r="H39" s="8">
        <v>194</v>
      </c>
      <c r="I39" s="8">
        <v>41</v>
      </c>
      <c r="J39" s="8">
        <v>33</v>
      </c>
      <c r="K39" s="8">
        <v>4442</v>
      </c>
      <c r="L39" s="8">
        <v>204</v>
      </c>
      <c r="M39" s="56">
        <v>4.8135913167E-2</v>
      </c>
    </row>
    <row r="40" spans="1:13" x14ac:dyDescent="0.2">
      <c r="A40" s="6" t="s">
        <v>70</v>
      </c>
      <c r="B40" s="15">
        <v>429</v>
      </c>
      <c r="C40" s="15">
        <v>0</v>
      </c>
      <c r="D40" s="15">
        <v>0</v>
      </c>
      <c r="E40" s="15">
        <v>0</v>
      </c>
      <c r="F40" s="15">
        <v>112</v>
      </c>
      <c r="G40" s="15">
        <v>105</v>
      </c>
      <c r="H40" s="15">
        <v>7</v>
      </c>
      <c r="I40" s="15">
        <v>5</v>
      </c>
      <c r="J40" s="15">
        <v>23</v>
      </c>
      <c r="K40" s="15">
        <v>454</v>
      </c>
      <c r="L40" s="15">
        <v>25</v>
      </c>
      <c r="M40" s="58">
        <v>5.8275058274999993E-2</v>
      </c>
    </row>
    <row r="41" spans="1:13" x14ac:dyDescent="0.2">
      <c r="A41" s="6" t="s">
        <v>71</v>
      </c>
      <c r="B41" s="15">
        <v>338</v>
      </c>
      <c r="C41" s="15">
        <v>6</v>
      </c>
      <c r="D41" s="15">
        <v>3</v>
      </c>
      <c r="E41" s="15">
        <v>3</v>
      </c>
      <c r="F41" s="15">
        <v>57</v>
      </c>
      <c r="G41" s="15">
        <v>65</v>
      </c>
      <c r="H41" s="15">
        <v>-8</v>
      </c>
      <c r="I41" s="15">
        <v>1</v>
      </c>
      <c r="J41" s="15">
        <v>-1</v>
      </c>
      <c r="K41" s="15">
        <v>331</v>
      </c>
      <c r="L41" s="15">
        <v>-7</v>
      </c>
      <c r="M41" s="58">
        <v>-2.071005917E-2</v>
      </c>
    </row>
    <row r="42" spans="1:13" x14ac:dyDescent="0.2">
      <c r="A42" s="6" t="s">
        <v>72</v>
      </c>
      <c r="B42" s="15">
        <v>538</v>
      </c>
      <c r="C42" s="15">
        <v>2</v>
      </c>
      <c r="D42" s="15">
        <v>3</v>
      </c>
      <c r="E42" s="15">
        <v>-1</v>
      </c>
      <c r="F42" s="15">
        <v>125</v>
      </c>
      <c r="G42" s="15">
        <v>53</v>
      </c>
      <c r="H42" s="15">
        <v>72</v>
      </c>
      <c r="I42" s="15">
        <v>4</v>
      </c>
      <c r="J42" s="15">
        <v>0</v>
      </c>
      <c r="K42" s="15">
        <v>605</v>
      </c>
      <c r="L42" s="15">
        <v>67</v>
      </c>
      <c r="M42" s="58">
        <v>0.12453531598999999</v>
      </c>
    </row>
    <row r="43" spans="1:13" x14ac:dyDescent="0.2">
      <c r="A43" s="6" t="s">
        <v>73</v>
      </c>
      <c r="B43" s="15">
        <v>104</v>
      </c>
      <c r="C43" s="15">
        <v>1</v>
      </c>
      <c r="D43" s="15">
        <v>0</v>
      </c>
      <c r="E43" s="15">
        <v>1</v>
      </c>
      <c r="F43" s="15">
        <v>28</v>
      </c>
      <c r="G43" s="15">
        <v>22</v>
      </c>
      <c r="H43" s="15">
        <v>6</v>
      </c>
      <c r="I43" s="15">
        <v>2</v>
      </c>
      <c r="J43" s="15">
        <v>-1</v>
      </c>
      <c r="K43" s="15">
        <v>108</v>
      </c>
      <c r="L43" s="15">
        <v>4</v>
      </c>
      <c r="M43" s="58">
        <v>3.8461538461999997E-2</v>
      </c>
    </row>
    <row r="44" spans="1:13" x14ac:dyDescent="0.2">
      <c r="A44" s="6" t="s">
        <v>74</v>
      </c>
      <c r="B44" s="15">
        <v>115</v>
      </c>
      <c r="C44" s="15">
        <v>1</v>
      </c>
      <c r="D44" s="15">
        <v>0</v>
      </c>
      <c r="E44" s="15">
        <v>1</v>
      </c>
      <c r="F44" s="15">
        <v>12</v>
      </c>
      <c r="G44" s="15">
        <v>15</v>
      </c>
      <c r="H44" s="15">
        <v>-3</v>
      </c>
      <c r="I44" s="15">
        <v>1</v>
      </c>
      <c r="J44" s="15">
        <v>0</v>
      </c>
      <c r="K44" s="15">
        <v>112</v>
      </c>
      <c r="L44" s="15">
        <v>-3</v>
      </c>
      <c r="M44" s="58">
        <v>-2.6086956520000003E-2</v>
      </c>
    </row>
    <row r="45" spans="1:13" x14ac:dyDescent="0.2">
      <c r="A45" s="6" t="s">
        <v>75</v>
      </c>
      <c r="B45" s="15">
        <v>369</v>
      </c>
      <c r="C45" s="15">
        <v>3</v>
      </c>
      <c r="D45" s="15">
        <v>1</v>
      </c>
      <c r="E45" s="15">
        <v>2</v>
      </c>
      <c r="F45" s="15">
        <v>81</v>
      </c>
      <c r="G45" s="15">
        <v>50</v>
      </c>
      <c r="H45" s="15">
        <v>31</v>
      </c>
      <c r="I45" s="15">
        <v>5</v>
      </c>
      <c r="J45" s="15">
        <v>1</v>
      </c>
      <c r="K45" s="15">
        <v>398</v>
      </c>
      <c r="L45" s="15">
        <v>29</v>
      </c>
      <c r="M45" s="58">
        <v>7.8590785908000005E-2</v>
      </c>
    </row>
    <row r="46" spans="1:13" x14ac:dyDescent="0.2">
      <c r="A46" s="6" t="s">
        <v>76</v>
      </c>
      <c r="B46" s="15">
        <v>207</v>
      </c>
      <c r="C46" s="15">
        <v>2</v>
      </c>
      <c r="D46" s="15">
        <v>2</v>
      </c>
      <c r="E46" s="15">
        <v>0</v>
      </c>
      <c r="F46" s="15">
        <v>39</v>
      </c>
      <c r="G46" s="15">
        <v>25</v>
      </c>
      <c r="H46" s="15">
        <v>14</v>
      </c>
      <c r="I46" s="15">
        <v>2</v>
      </c>
      <c r="J46" s="15">
        <v>1</v>
      </c>
      <c r="K46" s="15">
        <v>220</v>
      </c>
      <c r="L46" s="15">
        <v>13</v>
      </c>
      <c r="M46" s="58">
        <v>6.2801932366999991E-2</v>
      </c>
    </row>
    <row r="47" spans="1:13" x14ac:dyDescent="0.2">
      <c r="A47" s="6" t="s">
        <v>77</v>
      </c>
      <c r="B47" s="15">
        <v>2138</v>
      </c>
      <c r="C47" s="15">
        <v>19</v>
      </c>
      <c r="D47" s="15">
        <v>7</v>
      </c>
      <c r="E47" s="15">
        <v>12</v>
      </c>
      <c r="F47" s="15">
        <v>252</v>
      </c>
      <c r="G47" s="15">
        <v>177</v>
      </c>
      <c r="H47" s="15">
        <v>75</v>
      </c>
      <c r="I47" s="15">
        <v>21</v>
      </c>
      <c r="J47" s="15">
        <v>10</v>
      </c>
      <c r="K47" s="15">
        <v>2214</v>
      </c>
      <c r="L47" s="15">
        <v>76</v>
      </c>
      <c r="M47" s="58">
        <v>3.5547240411999997E-2</v>
      </c>
    </row>
    <row r="48" spans="1:13" x14ac:dyDescent="0.2">
      <c r="A48" s="5" t="str">
        <f>VLOOKUP("&lt;Zeilentitel_7&gt;",Uebersetzungen!$B$3:$E$105,Uebersetzungen!$B$2+1,FALSE)</f>
        <v>Region Maloja</v>
      </c>
      <c r="B48" s="8">
        <v>5618</v>
      </c>
      <c r="C48" s="8">
        <v>35</v>
      </c>
      <c r="D48" s="8">
        <v>15</v>
      </c>
      <c r="E48" s="8">
        <v>20</v>
      </c>
      <c r="F48" s="8">
        <v>1147</v>
      </c>
      <c r="G48" s="8">
        <v>927</v>
      </c>
      <c r="H48" s="8">
        <v>220</v>
      </c>
      <c r="I48" s="8">
        <v>46</v>
      </c>
      <c r="J48" s="8">
        <v>-71</v>
      </c>
      <c r="K48" s="8">
        <v>5741</v>
      </c>
      <c r="L48" s="8">
        <v>123</v>
      </c>
      <c r="M48" s="56">
        <v>2.1893912424000003E-2</v>
      </c>
    </row>
    <row r="49" spans="1:13" x14ac:dyDescent="0.2">
      <c r="A49" s="6" t="s">
        <v>41</v>
      </c>
      <c r="B49" s="15">
        <v>100</v>
      </c>
      <c r="C49" s="15">
        <v>0</v>
      </c>
      <c r="D49" s="15">
        <v>0</v>
      </c>
      <c r="E49" s="15">
        <v>0</v>
      </c>
      <c r="F49" s="15">
        <v>23</v>
      </c>
      <c r="G49" s="15">
        <v>28</v>
      </c>
      <c r="H49" s="15">
        <v>-5</v>
      </c>
      <c r="I49" s="15">
        <v>1</v>
      </c>
      <c r="J49" s="15">
        <v>1</v>
      </c>
      <c r="K49" s="15">
        <v>95</v>
      </c>
      <c r="L49" s="15">
        <v>-5</v>
      </c>
      <c r="M49" s="58">
        <v>-0.05</v>
      </c>
    </row>
    <row r="50" spans="1:13" x14ac:dyDescent="0.2">
      <c r="A50" s="6" t="s">
        <v>42</v>
      </c>
      <c r="B50" s="15">
        <v>386</v>
      </c>
      <c r="C50" s="15">
        <v>4</v>
      </c>
      <c r="D50" s="15">
        <v>1</v>
      </c>
      <c r="E50" s="15">
        <v>3</v>
      </c>
      <c r="F50" s="15">
        <v>89</v>
      </c>
      <c r="G50" s="15">
        <v>74</v>
      </c>
      <c r="H50" s="15">
        <v>15</v>
      </c>
      <c r="I50" s="15">
        <v>2</v>
      </c>
      <c r="J50" s="15">
        <v>-6</v>
      </c>
      <c r="K50" s="15">
        <v>396</v>
      </c>
      <c r="L50" s="15">
        <v>10</v>
      </c>
      <c r="M50" s="58">
        <v>2.5906735750999998E-2</v>
      </c>
    </row>
    <row r="51" spans="1:13" x14ac:dyDescent="0.2">
      <c r="A51" s="6" t="s">
        <v>43</v>
      </c>
      <c r="B51" s="15">
        <v>45</v>
      </c>
      <c r="C51" s="15">
        <v>0</v>
      </c>
      <c r="D51" s="15">
        <v>0</v>
      </c>
      <c r="E51" s="15">
        <v>0</v>
      </c>
      <c r="F51" s="15">
        <v>7</v>
      </c>
      <c r="G51" s="15">
        <v>6</v>
      </c>
      <c r="H51" s="15">
        <v>1</v>
      </c>
      <c r="I51" s="15">
        <v>0</v>
      </c>
      <c r="J51" s="15">
        <v>-1</v>
      </c>
      <c r="K51" s="15">
        <v>45</v>
      </c>
      <c r="L51" s="15">
        <v>0</v>
      </c>
      <c r="M51" s="58">
        <v>0</v>
      </c>
    </row>
    <row r="52" spans="1:13" x14ac:dyDescent="0.2">
      <c r="A52" s="6" t="s">
        <v>44</v>
      </c>
      <c r="B52" s="15">
        <v>680</v>
      </c>
      <c r="C52" s="15">
        <v>2</v>
      </c>
      <c r="D52" s="15">
        <v>0</v>
      </c>
      <c r="E52" s="15">
        <v>2</v>
      </c>
      <c r="F52" s="15">
        <v>116</v>
      </c>
      <c r="G52" s="15">
        <v>101</v>
      </c>
      <c r="H52" s="15">
        <v>15</v>
      </c>
      <c r="I52" s="15">
        <v>13</v>
      </c>
      <c r="J52" s="15">
        <v>-17</v>
      </c>
      <c r="K52" s="15">
        <v>667</v>
      </c>
      <c r="L52" s="15">
        <v>-13</v>
      </c>
      <c r="M52" s="58">
        <v>-1.911764706E-2</v>
      </c>
    </row>
    <row r="53" spans="1:13" x14ac:dyDescent="0.2">
      <c r="A53" s="6" t="s">
        <v>94</v>
      </c>
      <c r="B53" s="15">
        <v>168</v>
      </c>
      <c r="C53" s="15">
        <v>1</v>
      </c>
      <c r="D53" s="15">
        <v>0</v>
      </c>
      <c r="E53" s="15">
        <v>1</v>
      </c>
      <c r="F53" s="15">
        <v>39</v>
      </c>
      <c r="G53" s="15">
        <v>25</v>
      </c>
      <c r="H53" s="15">
        <v>14</v>
      </c>
      <c r="I53" s="15">
        <v>2</v>
      </c>
      <c r="J53" s="15">
        <v>-1</v>
      </c>
      <c r="K53" s="15">
        <v>180</v>
      </c>
      <c r="L53" s="15">
        <v>12</v>
      </c>
      <c r="M53" s="58">
        <v>7.1428571428999998E-2</v>
      </c>
    </row>
    <row r="54" spans="1:13" x14ac:dyDescent="0.2">
      <c r="A54" s="6" t="s">
        <v>45</v>
      </c>
      <c r="B54" s="15">
        <v>727</v>
      </c>
      <c r="C54" s="15">
        <v>4</v>
      </c>
      <c r="D54" s="15">
        <v>2</v>
      </c>
      <c r="E54" s="15">
        <v>2</v>
      </c>
      <c r="F54" s="15">
        <v>137</v>
      </c>
      <c r="G54" s="15">
        <v>124</v>
      </c>
      <c r="H54" s="15">
        <v>13</v>
      </c>
      <c r="I54" s="15">
        <v>7</v>
      </c>
      <c r="J54" s="15">
        <v>-3</v>
      </c>
      <c r="K54" s="15">
        <v>732</v>
      </c>
      <c r="L54" s="15">
        <v>5</v>
      </c>
      <c r="M54" s="58">
        <v>6.8775790920000005E-3</v>
      </c>
    </row>
    <row r="55" spans="1:13" x14ac:dyDescent="0.2">
      <c r="A55" s="6" t="s">
        <v>96</v>
      </c>
      <c r="B55" s="15">
        <v>2117</v>
      </c>
      <c r="C55" s="15">
        <v>18</v>
      </c>
      <c r="D55" s="15">
        <v>8</v>
      </c>
      <c r="E55" s="15">
        <v>10</v>
      </c>
      <c r="F55" s="15">
        <v>450</v>
      </c>
      <c r="G55" s="15">
        <v>347</v>
      </c>
      <c r="H55" s="15">
        <v>103</v>
      </c>
      <c r="I55" s="15">
        <v>16</v>
      </c>
      <c r="J55" s="15">
        <v>-8</v>
      </c>
      <c r="K55" s="15">
        <v>2206</v>
      </c>
      <c r="L55" s="15">
        <v>89</v>
      </c>
      <c r="M55" s="58">
        <v>4.2040623524000002E-2</v>
      </c>
    </row>
    <row r="56" spans="1:13" x14ac:dyDescent="0.2">
      <c r="A56" s="6" t="s">
        <v>46</v>
      </c>
      <c r="B56" s="15">
        <v>134</v>
      </c>
      <c r="C56" s="15">
        <v>0</v>
      </c>
      <c r="D56" s="15">
        <v>0</v>
      </c>
      <c r="E56" s="15">
        <v>0</v>
      </c>
      <c r="F56" s="15">
        <v>31</v>
      </c>
      <c r="G56" s="15">
        <v>22</v>
      </c>
      <c r="H56" s="15">
        <v>9</v>
      </c>
      <c r="I56" s="15">
        <v>1</v>
      </c>
      <c r="J56" s="15">
        <v>-4</v>
      </c>
      <c r="K56" s="15">
        <v>138</v>
      </c>
      <c r="L56" s="15">
        <v>4</v>
      </c>
      <c r="M56" s="58">
        <v>2.9850746269E-2</v>
      </c>
    </row>
    <row r="57" spans="1:13" x14ac:dyDescent="0.2">
      <c r="A57" s="6" t="s">
        <v>97</v>
      </c>
      <c r="B57" s="15">
        <v>235</v>
      </c>
      <c r="C57" s="15">
        <v>1</v>
      </c>
      <c r="D57" s="15">
        <v>0</v>
      </c>
      <c r="E57" s="15">
        <v>1</v>
      </c>
      <c r="F57" s="15">
        <v>46</v>
      </c>
      <c r="G57" s="15">
        <v>42</v>
      </c>
      <c r="H57" s="15">
        <v>4</v>
      </c>
      <c r="I57" s="15">
        <v>0</v>
      </c>
      <c r="J57" s="15">
        <v>-5</v>
      </c>
      <c r="K57" s="15">
        <v>235</v>
      </c>
      <c r="L57" s="15">
        <v>0</v>
      </c>
      <c r="M57" s="58">
        <v>0</v>
      </c>
    </row>
    <row r="58" spans="1:13" x14ac:dyDescent="0.2">
      <c r="A58" s="6" t="s">
        <v>47</v>
      </c>
      <c r="B58" s="15">
        <v>368</v>
      </c>
      <c r="C58" s="15">
        <v>2</v>
      </c>
      <c r="D58" s="15">
        <v>1</v>
      </c>
      <c r="E58" s="15">
        <v>1</v>
      </c>
      <c r="F58" s="15">
        <v>68</v>
      </c>
      <c r="G58" s="15">
        <v>70</v>
      </c>
      <c r="H58" s="15">
        <v>-2</v>
      </c>
      <c r="I58" s="15">
        <v>1</v>
      </c>
      <c r="J58" s="15">
        <v>2</v>
      </c>
      <c r="K58" s="15">
        <v>368</v>
      </c>
      <c r="L58" s="15">
        <v>0</v>
      </c>
      <c r="M58" s="58">
        <v>0</v>
      </c>
    </row>
    <row r="59" spans="1:13" x14ac:dyDescent="0.2">
      <c r="A59" s="6" t="s">
        <v>48</v>
      </c>
      <c r="B59" s="15">
        <v>422</v>
      </c>
      <c r="C59" s="15">
        <v>2</v>
      </c>
      <c r="D59" s="15">
        <v>0</v>
      </c>
      <c r="E59" s="15">
        <v>2</v>
      </c>
      <c r="F59" s="15">
        <v>100</v>
      </c>
      <c r="G59" s="15">
        <v>70</v>
      </c>
      <c r="H59" s="15">
        <v>30</v>
      </c>
      <c r="I59" s="15">
        <v>0</v>
      </c>
      <c r="J59" s="15">
        <v>-27</v>
      </c>
      <c r="K59" s="15">
        <v>427</v>
      </c>
      <c r="L59" s="15">
        <v>5</v>
      </c>
      <c r="M59" s="58">
        <v>1.1848341231999999E-2</v>
      </c>
    </row>
    <row r="60" spans="1:13" x14ac:dyDescent="0.2">
      <c r="A60" s="6" t="s">
        <v>98</v>
      </c>
      <c r="B60" s="15">
        <v>236</v>
      </c>
      <c r="C60" s="15">
        <v>1</v>
      </c>
      <c r="D60" s="15">
        <v>3</v>
      </c>
      <c r="E60" s="15">
        <v>-2</v>
      </c>
      <c r="F60" s="15">
        <v>41</v>
      </c>
      <c r="G60" s="15">
        <v>18</v>
      </c>
      <c r="H60" s="15">
        <v>23</v>
      </c>
      <c r="I60" s="15">
        <v>3</v>
      </c>
      <c r="J60" s="15">
        <v>-2</v>
      </c>
      <c r="K60" s="15">
        <v>252</v>
      </c>
      <c r="L60" s="15">
        <v>16</v>
      </c>
      <c r="M60" s="58">
        <v>6.7796610169000002E-2</v>
      </c>
    </row>
    <row r="61" spans="1:13" x14ac:dyDescent="0.2">
      <c r="A61" s="5" t="str">
        <f>VLOOKUP("&lt;Zeilentitel_8&gt;",Uebersetzungen!$B$3:$E$105,Uebersetzungen!$B$2+1,FALSE)</f>
        <v>Region Moesa</v>
      </c>
      <c r="B61" s="8">
        <v>2285</v>
      </c>
      <c r="C61" s="8">
        <v>18</v>
      </c>
      <c r="D61" s="8">
        <v>13</v>
      </c>
      <c r="E61" s="8">
        <v>5</v>
      </c>
      <c r="F61" s="8">
        <v>419</v>
      </c>
      <c r="G61" s="8">
        <v>302</v>
      </c>
      <c r="H61" s="8">
        <v>117</v>
      </c>
      <c r="I61" s="8">
        <v>30</v>
      </c>
      <c r="J61" s="8">
        <v>-9</v>
      </c>
      <c r="K61" s="8">
        <v>2368</v>
      </c>
      <c r="L61" s="8">
        <v>83</v>
      </c>
      <c r="M61" s="56">
        <v>3.6323851204000002E-2</v>
      </c>
    </row>
    <row r="62" spans="1:13" x14ac:dyDescent="0.2">
      <c r="A62" s="6" t="s">
        <v>49</v>
      </c>
      <c r="B62" s="15">
        <v>10</v>
      </c>
      <c r="C62" s="15">
        <v>0</v>
      </c>
      <c r="D62" s="15">
        <v>0</v>
      </c>
      <c r="E62" s="15">
        <v>0</v>
      </c>
      <c r="F62" s="15">
        <v>1</v>
      </c>
      <c r="G62" s="15">
        <v>4</v>
      </c>
      <c r="H62" s="15">
        <v>-3</v>
      </c>
      <c r="I62" s="15">
        <v>0</v>
      </c>
      <c r="J62" s="15">
        <v>0</v>
      </c>
      <c r="K62" s="15">
        <v>7</v>
      </c>
      <c r="L62" s="15">
        <v>-3</v>
      </c>
      <c r="M62" s="58">
        <v>-0.3</v>
      </c>
    </row>
    <row r="63" spans="1:13" x14ac:dyDescent="0.2">
      <c r="A63" s="6" t="s">
        <v>50</v>
      </c>
      <c r="B63" s="15">
        <v>43</v>
      </c>
      <c r="C63" s="15">
        <v>0</v>
      </c>
      <c r="D63" s="15">
        <v>0</v>
      </c>
      <c r="E63" s="15">
        <v>0</v>
      </c>
      <c r="F63" s="15">
        <v>8</v>
      </c>
      <c r="G63" s="15">
        <v>13</v>
      </c>
      <c r="H63" s="15">
        <v>-5</v>
      </c>
      <c r="I63" s="15">
        <v>0</v>
      </c>
      <c r="J63" s="15">
        <v>-2</v>
      </c>
      <c r="K63" s="15">
        <v>36</v>
      </c>
      <c r="L63" s="15">
        <v>-7</v>
      </c>
      <c r="M63" s="58">
        <v>-0.16279069769999999</v>
      </c>
    </row>
    <row r="64" spans="1:13" x14ac:dyDescent="0.2">
      <c r="A64" s="6" t="s">
        <v>51</v>
      </c>
      <c r="B64" s="15">
        <v>18</v>
      </c>
      <c r="C64" s="15">
        <v>0</v>
      </c>
      <c r="D64" s="15">
        <v>1</v>
      </c>
      <c r="E64" s="15">
        <v>-1</v>
      </c>
      <c r="F64" s="15">
        <v>3</v>
      </c>
      <c r="G64" s="15">
        <v>4</v>
      </c>
      <c r="H64" s="15">
        <v>-1</v>
      </c>
      <c r="I64" s="15">
        <v>0</v>
      </c>
      <c r="J64" s="15">
        <v>-1</v>
      </c>
      <c r="K64" s="15">
        <v>15</v>
      </c>
      <c r="L64" s="15">
        <v>-3</v>
      </c>
      <c r="M64" s="58">
        <v>-0.16666666670000002</v>
      </c>
    </row>
    <row r="65" spans="1:13" x14ac:dyDescent="0.2">
      <c r="A65" s="6" t="s">
        <v>52</v>
      </c>
      <c r="B65" s="15">
        <v>20</v>
      </c>
      <c r="C65" s="15">
        <v>0</v>
      </c>
      <c r="D65" s="15">
        <v>0</v>
      </c>
      <c r="E65" s="15">
        <v>0</v>
      </c>
      <c r="F65" s="15">
        <v>1</v>
      </c>
      <c r="G65" s="15">
        <v>8</v>
      </c>
      <c r="H65" s="15">
        <v>-7</v>
      </c>
      <c r="I65" s="15">
        <v>0</v>
      </c>
      <c r="J65" s="15">
        <v>0</v>
      </c>
      <c r="K65" s="15">
        <v>13</v>
      </c>
      <c r="L65" s="15">
        <v>-7</v>
      </c>
      <c r="M65" s="58">
        <v>-0.35</v>
      </c>
    </row>
    <row r="66" spans="1:13" x14ac:dyDescent="0.2">
      <c r="A66" s="6" t="s">
        <v>53</v>
      </c>
      <c r="B66" s="15">
        <v>157</v>
      </c>
      <c r="C66" s="15">
        <v>2</v>
      </c>
      <c r="D66" s="15">
        <v>0</v>
      </c>
      <c r="E66" s="15">
        <v>2</v>
      </c>
      <c r="F66" s="15">
        <v>34</v>
      </c>
      <c r="G66" s="15">
        <v>14</v>
      </c>
      <c r="H66" s="15">
        <v>20</v>
      </c>
      <c r="I66" s="15">
        <v>2</v>
      </c>
      <c r="J66" s="15">
        <v>-1</v>
      </c>
      <c r="K66" s="15">
        <v>176</v>
      </c>
      <c r="L66" s="15">
        <v>19</v>
      </c>
      <c r="M66" s="58">
        <v>0.12101910828</v>
      </c>
    </row>
    <row r="67" spans="1:13" x14ac:dyDescent="0.2">
      <c r="A67" s="6" t="s">
        <v>54</v>
      </c>
      <c r="B67" s="15">
        <v>301</v>
      </c>
      <c r="C67" s="15">
        <v>1</v>
      </c>
      <c r="D67" s="15">
        <v>1</v>
      </c>
      <c r="E67" s="15">
        <v>0</v>
      </c>
      <c r="F67" s="15">
        <v>36</v>
      </c>
      <c r="G67" s="15">
        <v>27</v>
      </c>
      <c r="H67" s="15">
        <v>9</v>
      </c>
      <c r="I67" s="15">
        <v>7</v>
      </c>
      <c r="J67" s="15">
        <v>-1</v>
      </c>
      <c r="K67" s="15">
        <v>302</v>
      </c>
      <c r="L67" s="15">
        <v>1</v>
      </c>
      <c r="M67" s="58">
        <v>3.3222591359999996E-3</v>
      </c>
    </row>
    <row r="68" spans="1:13" x14ac:dyDescent="0.2">
      <c r="A68" s="6" t="s">
        <v>55</v>
      </c>
      <c r="B68" s="15">
        <v>59</v>
      </c>
      <c r="C68" s="15">
        <v>0</v>
      </c>
      <c r="D68" s="15">
        <v>1</v>
      </c>
      <c r="E68" s="15">
        <v>-1</v>
      </c>
      <c r="F68" s="15">
        <v>13</v>
      </c>
      <c r="G68" s="15">
        <v>10</v>
      </c>
      <c r="H68" s="15">
        <v>3</v>
      </c>
      <c r="I68" s="15">
        <v>0</v>
      </c>
      <c r="J68" s="15">
        <v>0</v>
      </c>
      <c r="K68" s="15">
        <v>61</v>
      </c>
      <c r="L68" s="15">
        <v>2</v>
      </c>
      <c r="M68" s="58">
        <v>3.3898305084999997E-2</v>
      </c>
    </row>
    <row r="69" spans="1:13" x14ac:dyDescent="0.2">
      <c r="A69" s="6" t="s">
        <v>56</v>
      </c>
      <c r="B69" s="15">
        <v>198</v>
      </c>
      <c r="C69" s="15">
        <v>0</v>
      </c>
      <c r="D69" s="15">
        <v>0</v>
      </c>
      <c r="E69" s="15">
        <v>0</v>
      </c>
      <c r="F69" s="15">
        <v>40</v>
      </c>
      <c r="G69" s="15">
        <v>19</v>
      </c>
      <c r="H69" s="15">
        <v>21</v>
      </c>
      <c r="I69" s="15">
        <v>0</v>
      </c>
      <c r="J69" s="15">
        <v>0</v>
      </c>
      <c r="K69" s="15">
        <v>219</v>
      </c>
      <c r="L69" s="15">
        <v>21</v>
      </c>
      <c r="M69" s="58">
        <v>0.10606060605999999</v>
      </c>
    </row>
    <row r="70" spans="1:13" x14ac:dyDescent="0.2">
      <c r="A70" s="6" t="s">
        <v>57</v>
      </c>
      <c r="B70" s="15">
        <v>507</v>
      </c>
      <c r="C70" s="15">
        <v>3</v>
      </c>
      <c r="D70" s="15">
        <v>7</v>
      </c>
      <c r="E70" s="15">
        <v>-4</v>
      </c>
      <c r="F70" s="15">
        <v>81</v>
      </c>
      <c r="G70" s="15">
        <v>65</v>
      </c>
      <c r="H70" s="15">
        <v>16</v>
      </c>
      <c r="I70" s="15">
        <v>3</v>
      </c>
      <c r="J70" s="15">
        <v>-1</v>
      </c>
      <c r="K70" s="15">
        <v>515</v>
      </c>
      <c r="L70" s="15">
        <v>8</v>
      </c>
      <c r="M70" s="58">
        <v>1.5779092701999998E-2</v>
      </c>
    </row>
    <row r="71" spans="1:13" x14ac:dyDescent="0.2">
      <c r="A71" s="6" t="s">
        <v>99</v>
      </c>
      <c r="B71" s="15">
        <v>677</v>
      </c>
      <c r="C71" s="15">
        <v>5</v>
      </c>
      <c r="D71" s="15">
        <v>3</v>
      </c>
      <c r="E71" s="15">
        <v>2</v>
      </c>
      <c r="F71" s="15">
        <v>136</v>
      </c>
      <c r="G71" s="15">
        <v>87</v>
      </c>
      <c r="H71" s="15">
        <v>49</v>
      </c>
      <c r="I71" s="15">
        <v>14</v>
      </c>
      <c r="J71" s="15">
        <v>-3</v>
      </c>
      <c r="K71" s="15">
        <v>711</v>
      </c>
      <c r="L71" s="15">
        <v>34</v>
      </c>
      <c r="M71" s="58">
        <v>5.0221565730999999E-2</v>
      </c>
    </row>
    <row r="72" spans="1:13" x14ac:dyDescent="0.2">
      <c r="A72" s="6" t="s">
        <v>58</v>
      </c>
      <c r="B72" s="15">
        <v>255</v>
      </c>
      <c r="C72" s="15">
        <v>7</v>
      </c>
      <c r="D72" s="15">
        <v>0</v>
      </c>
      <c r="E72" s="15">
        <v>7</v>
      </c>
      <c r="F72" s="15">
        <v>57</v>
      </c>
      <c r="G72" s="15">
        <v>36</v>
      </c>
      <c r="H72" s="15">
        <v>21</v>
      </c>
      <c r="I72" s="15">
        <v>4</v>
      </c>
      <c r="J72" s="15">
        <v>0</v>
      </c>
      <c r="K72" s="15">
        <v>279</v>
      </c>
      <c r="L72" s="15">
        <v>24</v>
      </c>
      <c r="M72" s="58">
        <v>9.4117647058999998E-2</v>
      </c>
    </row>
    <row r="73" spans="1:13" x14ac:dyDescent="0.2">
      <c r="A73" s="6" t="s">
        <v>100</v>
      </c>
      <c r="B73" s="15">
        <v>40</v>
      </c>
      <c r="C73" s="15">
        <v>0</v>
      </c>
      <c r="D73" s="15">
        <v>0</v>
      </c>
      <c r="E73" s="15">
        <v>0</v>
      </c>
      <c r="F73" s="15">
        <v>9</v>
      </c>
      <c r="G73" s="15">
        <v>15</v>
      </c>
      <c r="H73" s="15">
        <v>-6</v>
      </c>
      <c r="I73" s="15">
        <v>0</v>
      </c>
      <c r="J73" s="15">
        <v>0</v>
      </c>
      <c r="K73" s="15">
        <v>34</v>
      </c>
      <c r="L73" s="15">
        <v>-6</v>
      </c>
      <c r="M73" s="58">
        <v>-0.15</v>
      </c>
    </row>
    <row r="74" spans="1:13" x14ac:dyDescent="0.2">
      <c r="A74" s="5" t="str">
        <f>VLOOKUP("&lt;Zeilentitel_9&gt;",Uebersetzungen!$B$3:$E$105,Uebersetzungen!$B$2+1,FALSE)</f>
        <v>Region Plessur</v>
      </c>
      <c r="B74" s="8">
        <v>10589</v>
      </c>
      <c r="C74" s="8">
        <v>85</v>
      </c>
      <c r="D74" s="8">
        <v>36</v>
      </c>
      <c r="E74" s="8">
        <v>49</v>
      </c>
      <c r="F74" s="8">
        <v>1955</v>
      </c>
      <c r="G74" s="8">
        <v>1563</v>
      </c>
      <c r="H74" s="8">
        <v>392</v>
      </c>
      <c r="I74" s="8">
        <v>144</v>
      </c>
      <c r="J74" s="8">
        <v>19</v>
      </c>
      <c r="K74" s="8">
        <v>10905</v>
      </c>
      <c r="L74" s="8">
        <v>316</v>
      </c>
      <c r="M74" s="56">
        <v>2.9842289167999997E-2</v>
      </c>
    </row>
    <row r="75" spans="1:13" x14ac:dyDescent="0.2">
      <c r="A75" s="6" t="s">
        <v>66</v>
      </c>
      <c r="B75" s="15">
        <v>9138</v>
      </c>
      <c r="C75" s="15">
        <v>75</v>
      </c>
      <c r="D75" s="15">
        <v>31</v>
      </c>
      <c r="E75" s="15">
        <v>44</v>
      </c>
      <c r="F75" s="15">
        <v>1338</v>
      </c>
      <c r="G75" s="15">
        <v>969</v>
      </c>
      <c r="H75" s="15">
        <v>369</v>
      </c>
      <c r="I75" s="15">
        <v>134</v>
      </c>
      <c r="J75" s="15">
        <v>5</v>
      </c>
      <c r="K75" s="15">
        <v>9422</v>
      </c>
      <c r="L75" s="15">
        <v>284</v>
      </c>
      <c r="M75" s="58">
        <v>3.1079010724E-2</v>
      </c>
    </row>
    <row r="76" spans="1:13" x14ac:dyDescent="0.2">
      <c r="A76" s="6" t="s">
        <v>67</v>
      </c>
      <c r="B76" s="15">
        <v>599</v>
      </c>
      <c r="C76" s="15">
        <v>4</v>
      </c>
      <c r="D76" s="15">
        <v>2</v>
      </c>
      <c r="E76" s="15">
        <v>2</v>
      </c>
      <c r="F76" s="15">
        <v>314</v>
      </c>
      <c r="G76" s="15">
        <v>341</v>
      </c>
      <c r="H76" s="15">
        <v>-27</v>
      </c>
      <c r="I76" s="15">
        <v>1</v>
      </c>
      <c r="J76" s="15">
        <v>15</v>
      </c>
      <c r="K76" s="15">
        <v>588</v>
      </c>
      <c r="L76" s="15">
        <v>-11</v>
      </c>
      <c r="M76" s="58">
        <v>-1.8363939900000001E-2</v>
      </c>
    </row>
    <row r="77" spans="1:13" x14ac:dyDescent="0.2">
      <c r="A77" s="6" t="s">
        <v>68</v>
      </c>
      <c r="B77" s="15">
        <v>820</v>
      </c>
      <c r="C77" s="15">
        <v>6</v>
      </c>
      <c r="D77" s="15">
        <v>3</v>
      </c>
      <c r="E77" s="15">
        <v>3</v>
      </c>
      <c r="F77" s="15">
        <v>287</v>
      </c>
      <c r="G77" s="15">
        <v>248</v>
      </c>
      <c r="H77" s="15">
        <v>39</v>
      </c>
      <c r="I77" s="15">
        <v>9</v>
      </c>
      <c r="J77" s="15">
        <v>-1</v>
      </c>
      <c r="K77" s="15">
        <v>852</v>
      </c>
      <c r="L77" s="15">
        <v>32</v>
      </c>
      <c r="M77" s="58">
        <v>3.9024390244E-2</v>
      </c>
    </row>
    <row r="78" spans="1:13" x14ac:dyDescent="0.2">
      <c r="A78" s="6" t="s">
        <v>69</v>
      </c>
      <c r="B78" s="15">
        <v>32</v>
      </c>
      <c r="C78" s="15">
        <v>0</v>
      </c>
      <c r="D78" s="15">
        <v>0</v>
      </c>
      <c r="E78" s="15">
        <v>0</v>
      </c>
      <c r="F78" s="15">
        <v>16</v>
      </c>
      <c r="G78" s="15">
        <v>5</v>
      </c>
      <c r="H78" s="15">
        <v>11</v>
      </c>
      <c r="I78" s="15">
        <v>0</v>
      </c>
      <c r="J78" s="15">
        <v>0</v>
      </c>
      <c r="K78" s="15">
        <v>43</v>
      </c>
      <c r="L78" s="15">
        <v>11</v>
      </c>
      <c r="M78" s="58">
        <v>0.34375</v>
      </c>
    </row>
    <row r="79" spans="1:13" x14ac:dyDescent="0.2">
      <c r="A79" s="5" t="str">
        <f>VLOOKUP("&lt;Zeilentitel_10&gt;",Uebersetzungen!$B$3:$E$105,Uebersetzungen!$B$2+1,FALSE)</f>
        <v>Region Prättigau/Davos</v>
      </c>
      <c r="B79" s="8">
        <v>5492</v>
      </c>
      <c r="C79" s="8">
        <v>37</v>
      </c>
      <c r="D79" s="8">
        <v>19</v>
      </c>
      <c r="E79" s="8">
        <v>18</v>
      </c>
      <c r="F79" s="8">
        <v>1181</v>
      </c>
      <c r="G79" s="8">
        <v>975</v>
      </c>
      <c r="H79" s="8">
        <v>206</v>
      </c>
      <c r="I79" s="8">
        <v>34</v>
      </c>
      <c r="J79" s="8">
        <v>32</v>
      </c>
      <c r="K79" s="8">
        <v>5714</v>
      </c>
      <c r="L79" s="8">
        <v>222</v>
      </c>
      <c r="M79" s="56">
        <v>4.0422432628999999E-2</v>
      </c>
    </row>
    <row r="80" spans="1:13" x14ac:dyDescent="0.2">
      <c r="A80" s="6" t="s">
        <v>60</v>
      </c>
      <c r="B80" s="15">
        <v>3112</v>
      </c>
      <c r="C80" s="15">
        <v>21</v>
      </c>
      <c r="D80" s="15">
        <v>11</v>
      </c>
      <c r="E80" s="15">
        <v>10</v>
      </c>
      <c r="F80" s="15">
        <v>659</v>
      </c>
      <c r="G80" s="15">
        <v>587</v>
      </c>
      <c r="H80" s="15">
        <v>72</v>
      </c>
      <c r="I80" s="15">
        <v>18</v>
      </c>
      <c r="J80" s="15">
        <v>24</v>
      </c>
      <c r="K80" s="15">
        <v>3200</v>
      </c>
      <c r="L80" s="15">
        <v>88</v>
      </c>
      <c r="M80" s="58">
        <v>2.8277634961000001E-2</v>
      </c>
    </row>
    <row r="81" spans="1:13" x14ac:dyDescent="0.2">
      <c r="A81" s="6" t="s">
        <v>61</v>
      </c>
      <c r="B81" s="15">
        <v>45</v>
      </c>
      <c r="C81" s="15">
        <v>1</v>
      </c>
      <c r="D81" s="15">
        <v>1</v>
      </c>
      <c r="E81" s="15">
        <v>0</v>
      </c>
      <c r="F81" s="15">
        <v>20</v>
      </c>
      <c r="G81" s="15">
        <v>16</v>
      </c>
      <c r="H81" s="15">
        <v>4</v>
      </c>
      <c r="I81" s="15">
        <v>0</v>
      </c>
      <c r="J81" s="15">
        <v>-1</v>
      </c>
      <c r="K81" s="15">
        <v>48</v>
      </c>
      <c r="L81" s="15">
        <v>3</v>
      </c>
      <c r="M81" s="58">
        <v>6.6666666666999996E-2</v>
      </c>
    </row>
    <row r="82" spans="1:13" x14ac:dyDescent="0.2">
      <c r="A82" s="6" t="s">
        <v>62</v>
      </c>
      <c r="B82" s="15">
        <v>7</v>
      </c>
      <c r="C82" s="15">
        <v>0</v>
      </c>
      <c r="D82" s="15">
        <v>0</v>
      </c>
      <c r="E82" s="15">
        <v>0</v>
      </c>
      <c r="F82" s="15">
        <v>5</v>
      </c>
      <c r="G82" s="15">
        <v>2</v>
      </c>
      <c r="H82" s="15">
        <v>3</v>
      </c>
      <c r="I82" s="15">
        <v>0</v>
      </c>
      <c r="J82" s="15">
        <v>0</v>
      </c>
      <c r="K82" s="15">
        <v>10</v>
      </c>
      <c r="L82" s="15">
        <v>3</v>
      </c>
      <c r="M82" s="58">
        <v>0.42857142856999997</v>
      </c>
    </row>
    <row r="83" spans="1:13" x14ac:dyDescent="0.2">
      <c r="A83" s="6" t="s">
        <v>63</v>
      </c>
      <c r="B83" s="15">
        <v>104</v>
      </c>
      <c r="C83" s="15">
        <v>0</v>
      </c>
      <c r="D83" s="15">
        <v>1</v>
      </c>
      <c r="E83" s="15">
        <v>-1</v>
      </c>
      <c r="F83" s="15">
        <v>27</v>
      </c>
      <c r="G83" s="15">
        <v>17</v>
      </c>
      <c r="H83" s="15">
        <v>10</v>
      </c>
      <c r="I83" s="15">
        <v>2</v>
      </c>
      <c r="J83" s="15">
        <v>2</v>
      </c>
      <c r="K83" s="15">
        <v>113</v>
      </c>
      <c r="L83" s="15">
        <v>9</v>
      </c>
      <c r="M83" s="58">
        <v>8.6538461538000003E-2</v>
      </c>
    </row>
    <row r="84" spans="1:13" x14ac:dyDescent="0.2">
      <c r="A84" s="6" t="s">
        <v>101</v>
      </c>
      <c r="B84" s="15">
        <v>928</v>
      </c>
      <c r="C84" s="15">
        <v>8</v>
      </c>
      <c r="D84" s="15">
        <v>3</v>
      </c>
      <c r="E84" s="15">
        <v>5</v>
      </c>
      <c r="F84" s="15">
        <v>159</v>
      </c>
      <c r="G84" s="15">
        <v>149</v>
      </c>
      <c r="H84" s="15">
        <v>10</v>
      </c>
      <c r="I84" s="15">
        <v>7</v>
      </c>
      <c r="J84" s="15">
        <v>-3</v>
      </c>
      <c r="K84" s="15">
        <v>933</v>
      </c>
      <c r="L84" s="15">
        <v>5</v>
      </c>
      <c r="M84" s="58">
        <v>5.3879310339999993E-3</v>
      </c>
    </row>
    <row r="85" spans="1:13" x14ac:dyDescent="0.2">
      <c r="A85" s="6" t="s">
        <v>90</v>
      </c>
      <c r="B85" s="15">
        <v>17</v>
      </c>
      <c r="C85" s="15">
        <v>0</v>
      </c>
      <c r="D85" s="15">
        <v>0</v>
      </c>
      <c r="E85" s="15">
        <v>0</v>
      </c>
      <c r="F85" s="15">
        <v>1</v>
      </c>
      <c r="G85" s="15">
        <v>4</v>
      </c>
      <c r="H85" s="15">
        <v>-3</v>
      </c>
      <c r="I85" s="15">
        <v>0</v>
      </c>
      <c r="J85" s="15">
        <v>0</v>
      </c>
      <c r="K85" s="15">
        <v>14</v>
      </c>
      <c r="L85" s="15">
        <v>-3</v>
      </c>
      <c r="M85" s="58">
        <v>-0.17647058820000003</v>
      </c>
    </row>
    <row r="86" spans="1:13" x14ac:dyDescent="0.2">
      <c r="A86" s="6" t="s">
        <v>64</v>
      </c>
      <c r="B86" s="15">
        <v>186</v>
      </c>
      <c r="C86" s="15">
        <v>2</v>
      </c>
      <c r="D86" s="15">
        <v>1</v>
      </c>
      <c r="E86" s="15">
        <v>1</v>
      </c>
      <c r="F86" s="15">
        <v>31</v>
      </c>
      <c r="G86" s="15">
        <v>28</v>
      </c>
      <c r="H86" s="15">
        <v>3</v>
      </c>
      <c r="I86" s="15">
        <v>0</v>
      </c>
      <c r="J86" s="15">
        <v>2</v>
      </c>
      <c r="K86" s="15">
        <v>192</v>
      </c>
      <c r="L86" s="15">
        <v>6</v>
      </c>
      <c r="M86" s="58">
        <v>3.2258064516000003E-2</v>
      </c>
    </row>
    <row r="87" spans="1:13" x14ac:dyDescent="0.2">
      <c r="A87" s="6" t="s">
        <v>65</v>
      </c>
      <c r="B87" s="15">
        <v>123</v>
      </c>
      <c r="C87" s="15">
        <v>2</v>
      </c>
      <c r="D87" s="15">
        <v>0</v>
      </c>
      <c r="E87" s="15">
        <v>2</v>
      </c>
      <c r="F87" s="15">
        <v>88</v>
      </c>
      <c r="G87" s="15">
        <v>40</v>
      </c>
      <c r="H87" s="15">
        <v>48</v>
      </c>
      <c r="I87" s="15">
        <v>0</v>
      </c>
      <c r="J87" s="15">
        <v>-1</v>
      </c>
      <c r="K87" s="15">
        <v>172</v>
      </c>
      <c r="L87" s="15">
        <v>49</v>
      </c>
      <c r="M87" s="58">
        <v>0.39837398374000005</v>
      </c>
    </row>
    <row r="88" spans="1:13" x14ac:dyDescent="0.2">
      <c r="A88" s="6" t="s">
        <v>78</v>
      </c>
      <c r="B88" s="15">
        <v>201</v>
      </c>
      <c r="C88" s="15">
        <v>1</v>
      </c>
      <c r="D88" s="15">
        <v>1</v>
      </c>
      <c r="E88" s="15">
        <v>0</v>
      </c>
      <c r="F88" s="15">
        <v>52</v>
      </c>
      <c r="G88" s="15">
        <v>43</v>
      </c>
      <c r="H88" s="15">
        <v>9</v>
      </c>
      <c r="I88" s="15">
        <v>0</v>
      </c>
      <c r="J88" s="15">
        <v>11</v>
      </c>
      <c r="K88" s="15">
        <v>221</v>
      </c>
      <c r="L88" s="15">
        <v>20</v>
      </c>
      <c r="M88" s="58">
        <v>9.9502487562000003E-2</v>
      </c>
    </row>
    <row r="89" spans="1:13" x14ac:dyDescent="0.2">
      <c r="A89" s="6" t="s">
        <v>79</v>
      </c>
      <c r="B89" s="15">
        <v>604</v>
      </c>
      <c r="C89" s="15">
        <v>1</v>
      </c>
      <c r="D89" s="15">
        <v>1</v>
      </c>
      <c r="E89" s="15">
        <v>0</v>
      </c>
      <c r="F89" s="15">
        <v>103</v>
      </c>
      <c r="G89" s="15">
        <v>71</v>
      </c>
      <c r="H89" s="15">
        <v>32</v>
      </c>
      <c r="I89" s="15">
        <v>4</v>
      </c>
      <c r="J89" s="15">
        <v>-1</v>
      </c>
      <c r="K89" s="15">
        <v>631</v>
      </c>
      <c r="L89" s="15">
        <v>27</v>
      </c>
      <c r="M89" s="58">
        <v>4.4701986754999999E-2</v>
      </c>
    </row>
    <row r="90" spans="1:13" x14ac:dyDescent="0.2">
      <c r="A90" s="6" t="s">
        <v>80</v>
      </c>
      <c r="B90" s="15">
        <v>165</v>
      </c>
      <c r="C90" s="15">
        <v>1</v>
      </c>
      <c r="D90" s="15">
        <v>0</v>
      </c>
      <c r="E90" s="15">
        <v>1</v>
      </c>
      <c r="F90" s="15">
        <v>36</v>
      </c>
      <c r="G90" s="15">
        <v>18</v>
      </c>
      <c r="H90" s="15">
        <v>18</v>
      </c>
      <c r="I90" s="15">
        <v>3</v>
      </c>
      <c r="J90" s="15">
        <v>-1</v>
      </c>
      <c r="K90" s="15">
        <v>180</v>
      </c>
      <c r="L90" s="15">
        <v>15</v>
      </c>
      <c r="M90" s="58">
        <v>9.0909090908999998E-2</v>
      </c>
    </row>
    <row r="91" spans="1:13" x14ac:dyDescent="0.2">
      <c r="A91" s="5" t="str">
        <f>VLOOKUP("&lt;Zeilentitel_11&gt;",Uebersetzungen!$B$3:$E$105,Uebersetzungen!$B$2+1,FALSE)</f>
        <v>Region Surselva</v>
      </c>
      <c r="B91" s="8">
        <v>3110</v>
      </c>
      <c r="C91" s="8">
        <v>30</v>
      </c>
      <c r="D91" s="8">
        <v>11</v>
      </c>
      <c r="E91" s="8">
        <v>19</v>
      </c>
      <c r="F91" s="8">
        <v>750</v>
      </c>
      <c r="G91" s="8">
        <v>638</v>
      </c>
      <c r="H91" s="8">
        <v>112</v>
      </c>
      <c r="I91" s="8">
        <v>34</v>
      </c>
      <c r="J91" s="8">
        <v>-10</v>
      </c>
      <c r="K91" s="8">
        <v>3197</v>
      </c>
      <c r="L91" s="8">
        <v>87</v>
      </c>
      <c r="M91" s="56">
        <v>2.7974276527000002E-2</v>
      </c>
    </row>
    <row r="92" spans="1:13" x14ac:dyDescent="0.2">
      <c r="A92" s="6" t="s">
        <v>5</v>
      </c>
      <c r="B92" s="15">
        <v>78</v>
      </c>
      <c r="C92" s="15">
        <v>1</v>
      </c>
      <c r="D92" s="15">
        <v>0</v>
      </c>
      <c r="E92" s="15">
        <v>1</v>
      </c>
      <c r="F92" s="15">
        <v>18</v>
      </c>
      <c r="G92" s="15">
        <v>13</v>
      </c>
      <c r="H92" s="15">
        <v>5</v>
      </c>
      <c r="I92" s="15">
        <v>1</v>
      </c>
      <c r="J92" s="15">
        <v>-2</v>
      </c>
      <c r="K92" s="15">
        <v>81</v>
      </c>
      <c r="L92" s="15">
        <v>3</v>
      </c>
      <c r="M92" s="58">
        <v>3.8461538461999997E-2</v>
      </c>
    </row>
    <row r="93" spans="1:13" x14ac:dyDescent="0.2">
      <c r="A93" s="6" t="s">
        <v>6</v>
      </c>
      <c r="B93" s="15">
        <v>450</v>
      </c>
      <c r="C93" s="15">
        <v>5</v>
      </c>
      <c r="D93" s="15">
        <v>2</v>
      </c>
      <c r="E93" s="15">
        <v>3</v>
      </c>
      <c r="F93" s="15">
        <v>132</v>
      </c>
      <c r="G93" s="15">
        <v>156</v>
      </c>
      <c r="H93" s="15">
        <v>-24</v>
      </c>
      <c r="I93" s="15">
        <v>3</v>
      </c>
      <c r="J93" s="15">
        <v>-3</v>
      </c>
      <c r="K93" s="15">
        <v>423</v>
      </c>
      <c r="L93" s="15">
        <v>-27</v>
      </c>
      <c r="M93" s="58">
        <v>-0.06</v>
      </c>
    </row>
    <row r="94" spans="1:13" x14ac:dyDescent="0.2">
      <c r="A94" s="6" t="s">
        <v>7</v>
      </c>
      <c r="B94" s="15">
        <v>86</v>
      </c>
      <c r="C94" s="15">
        <v>1</v>
      </c>
      <c r="D94" s="15">
        <v>1</v>
      </c>
      <c r="E94" s="15">
        <v>0</v>
      </c>
      <c r="F94" s="15">
        <v>17</v>
      </c>
      <c r="G94" s="15">
        <v>12</v>
      </c>
      <c r="H94" s="15">
        <v>5</v>
      </c>
      <c r="I94" s="15">
        <v>0</v>
      </c>
      <c r="J94" s="15">
        <v>-2</v>
      </c>
      <c r="K94" s="15">
        <v>89</v>
      </c>
      <c r="L94" s="15">
        <v>3</v>
      </c>
      <c r="M94" s="58">
        <v>3.4883720930000001E-2</v>
      </c>
    </row>
    <row r="95" spans="1:13" x14ac:dyDescent="0.2">
      <c r="A95" s="6" t="s">
        <v>8</v>
      </c>
      <c r="B95" s="15">
        <v>104</v>
      </c>
      <c r="C95" s="15">
        <v>1</v>
      </c>
      <c r="D95" s="15">
        <v>0</v>
      </c>
      <c r="E95" s="15">
        <v>1</v>
      </c>
      <c r="F95" s="15">
        <v>24</v>
      </c>
      <c r="G95" s="15">
        <v>17</v>
      </c>
      <c r="H95" s="15">
        <v>7</v>
      </c>
      <c r="I95" s="15">
        <v>3</v>
      </c>
      <c r="J95" s="15">
        <v>0</v>
      </c>
      <c r="K95" s="15">
        <v>109</v>
      </c>
      <c r="L95" s="15">
        <v>5</v>
      </c>
      <c r="M95" s="58">
        <v>4.8076923076999997E-2</v>
      </c>
    </row>
    <row r="96" spans="1:13" x14ac:dyDescent="0.2">
      <c r="A96" s="6" t="s">
        <v>9</v>
      </c>
      <c r="B96" s="15">
        <v>207</v>
      </c>
      <c r="C96" s="15">
        <v>4</v>
      </c>
      <c r="D96" s="15">
        <v>0</v>
      </c>
      <c r="E96" s="15">
        <v>4</v>
      </c>
      <c r="F96" s="15">
        <v>64</v>
      </c>
      <c r="G96" s="15">
        <v>49</v>
      </c>
      <c r="H96" s="15">
        <v>15</v>
      </c>
      <c r="I96" s="15">
        <v>0</v>
      </c>
      <c r="J96" s="15">
        <v>-3</v>
      </c>
      <c r="K96" s="15">
        <v>223</v>
      </c>
      <c r="L96" s="15">
        <v>16</v>
      </c>
      <c r="M96" s="58">
        <v>7.7294685990000001E-2</v>
      </c>
    </row>
    <row r="97" spans="1:13" x14ac:dyDescent="0.2">
      <c r="A97" s="6" t="s">
        <v>10</v>
      </c>
      <c r="B97" s="15">
        <v>165</v>
      </c>
      <c r="C97" s="15">
        <v>0</v>
      </c>
      <c r="D97" s="15">
        <v>1</v>
      </c>
      <c r="E97" s="15">
        <v>-1</v>
      </c>
      <c r="F97" s="15">
        <v>51</v>
      </c>
      <c r="G97" s="15">
        <v>42</v>
      </c>
      <c r="H97" s="15">
        <v>9</v>
      </c>
      <c r="I97" s="15">
        <v>1</v>
      </c>
      <c r="J97" s="15">
        <v>1</v>
      </c>
      <c r="K97" s="15">
        <v>173</v>
      </c>
      <c r="L97" s="15">
        <v>8</v>
      </c>
      <c r="M97" s="58">
        <v>4.8484848485000002E-2</v>
      </c>
    </row>
    <row r="98" spans="1:13" x14ac:dyDescent="0.2">
      <c r="A98" s="6" t="s">
        <v>11</v>
      </c>
      <c r="B98" s="15">
        <v>971</v>
      </c>
      <c r="C98" s="15">
        <v>12</v>
      </c>
      <c r="D98" s="15">
        <v>5</v>
      </c>
      <c r="E98" s="15">
        <v>7</v>
      </c>
      <c r="F98" s="15">
        <v>181</v>
      </c>
      <c r="G98" s="15">
        <v>129</v>
      </c>
      <c r="H98" s="15">
        <v>52</v>
      </c>
      <c r="I98" s="15">
        <v>18</v>
      </c>
      <c r="J98" s="15">
        <v>-9</v>
      </c>
      <c r="K98" s="15">
        <v>1003</v>
      </c>
      <c r="L98" s="15">
        <v>32</v>
      </c>
      <c r="M98" s="58">
        <v>3.2955715757000001E-2</v>
      </c>
    </row>
    <row r="99" spans="1:13" x14ac:dyDescent="0.2">
      <c r="A99" s="6" t="s">
        <v>22</v>
      </c>
      <c r="B99" s="15">
        <v>46</v>
      </c>
      <c r="C99" s="15">
        <v>0</v>
      </c>
      <c r="D99" s="15">
        <v>0</v>
      </c>
      <c r="E99" s="15">
        <v>0</v>
      </c>
      <c r="F99" s="15">
        <v>14</v>
      </c>
      <c r="G99" s="15">
        <v>13</v>
      </c>
      <c r="H99" s="15">
        <v>1</v>
      </c>
      <c r="I99" s="15">
        <v>3</v>
      </c>
      <c r="J99" s="15">
        <v>0</v>
      </c>
      <c r="K99" s="15">
        <v>44</v>
      </c>
      <c r="L99" s="15">
        <v>-2</v>
      </c>
      <c r="M99" s="58">
        <v>-4.3478260869999993E-2</v>
      </c>
    </row>
    <row r="100" spans="1:13" x14ac:dyDescent="0.2">
      <c r="A100" s="6" t="s">
        <v>81</v>
      </c>
      <c r="B100" s="15">
        <v>159</v>
      </c>
      <c r="C100" s="15">
        <v>2</v>
      </c>
      <c r="D100" s="15">
        <v>0</v>
      </c>
      <c r="E100" s="15">
        <v>2</v>
      </c>
      <c r="F100" s="15">
        <v>28</v>
      </c>
      <c r="G100" s="15">
        <v>32</v>
      </c>
      <c r="H100" s="15">
        <v>-4</v>
      </c>
      <c r="I100" s="15">
        <v>1</v>
      </c>
      <c r="J100" s="15">
        <v>1</v>
      </c>
      <c r="K100" s="15">
        <v>157</v>
      </c>
      <c r="L100" s="15">
        <v>-2</v>
      </c>
      <c r="M100" s="58">
        <v>-1.257861635E-2</v>
      </c>
    </row>
    <row r="101" spans="1:13" x14ac:dyDescent="0.2">
      <c r="A101" s="6" t="s">
        <v>82</v>
      </c>
      <c r="B101" s="15">
        <v>348</v>
      </c>
      <c r="C101" s="15">
        <v>2</v>
      </c>
      <c r="D101" s="15">
        <v>1</v>
      </c>
      <c r="E101" s="15">
        <v>1</v>
      </c>
      <c r="F101" s="15">
        <v>94</v>
      </c>
      <c r="G101" s="15">
        <v>80</v>
      </c>
      <c r="H101" s="15">
        <v>14</v>
      </c>
      <c r="I101" s="15">
        <v>2</v>
      </c>
      <c r="J101" s="15">
        <v>7</v>
      </c>
      <c r="K101" s="15">
        <v>368</v>
      </c>
      <c r="L101" s="15">
        <v>20</v>
      </c>
      <c r="M101" s="58">
        <v>5.7471264368000007E-2</v>
      </c>
    </row>
    <row r="102" spans="1:13" x14ac:dyDescent="0.2">
      <c r="A102" s="6" t="s">
        <v>83</v>
      </c>
      <c r="B102" s="15">
        <v>29</v>
      </c>
      <c r="C102" s="15">
        <v>0</v>
      </c>
      <c r="D102" s="15">
        <v>0</v>
      </c>
      <c r="E102" s="15">
        <v>0</v>
      </c>
      <c r="F102" s="15">
        <v>5</v>
      </c>
      <c r="G102" s="15">
        <v>5</v>
      </c>
      <c r="H102" s="15">
        <v>0</v>
      </c>
      <c r="I102" s="15">
        <v>0</v>
      </c>
      <c r="J102" s="15">
        <v>-1</v>
      </c>
      <c r="K102" s="15">
        <v>28</v>
      </c>
      <c r="L102" s="15">
        <v>-1</v>
      </c>
      <c r="M102" s="58">
        <v>-3.4482758619999998E-2</v>
      </c>
    </row>
    <row r="103" spans="1:13" x14ac:dyDescent="0.2">
      <c r="A103" s="6" t="s">
        <v>84</v>
      </c>
      <c r="B103" s="15">
        <v>81</v>
      </c>
      <c r="C103" s="15">
        <v>0</v>
      </c>
      <c r="D103" s="15">
        <v>0</v>
      </c>
      <c r="E103" s="15">
        <v>0</v>
      </c>
      <c r="F103" s="15">
        <v>19</v>
      </c>
      <c r="G103" s="15">
        <v>21</v>
      </c>
      <c r="H103" s="15">
        <v>-2</v>
      </c>
      <c r="I103" s="15">
        <v>0</v>
      </c>
      <c r="J103" s="15">
        <v>-2</v>
      </c>
      <c r="K103" s="15">
        <v>77</v>
      </c>
      <c r="L103" s="15">
        <v>-4</v>
      </c>
      <c r="M103" s="58">
        <v>-4.9382716049999997E-2</v>
      </c>
    </row>
    <row r="104" spans="1:13" x14ac:dyDescent="0.2">
      <c r="A104" s="6" t="s">
        <v>85</v>
      </c>
      <c r="B104" s="15">
        <v>158</v>
      </c>
      <c r="C104" s="15">
        <v>0</v>
      </c>
      <c r="D104" s="15">
        <v>0</v>
      </c>
      <c r="E104" s="15">
        <v>0</v>
      </c>
      <c r="F104" s="15">
        <v>40</v>
      </c>
      <c r="G104" s="15">
        <v>27</v>
      </c>
      <c r="H104" s="15">
        <v>13</v>
      </c>
      <c r="I104" s="15">
        <v>1</v>
      </c>
      <c r="J104" s="15">
        <v>1</v>
      </c>
      <c r="K104" s="15">
        <v>171</v>
      </c>
      <c r="L104" s="15">
        <v>13</v>
      </c>
      <c r="M104" s="58">
        <v>8.2278481012999991E-2</v>
      </c>
    </row>
    <row r="105" spans="1:13" x14ac:dyDescent="0.2">
      <c r="A105" s="6" t="s">
        <v>86</v>
      </c>
      <c r="B105" s="15">
        <v>141</v>
      </c>
      <c r="C105" s="15">
        <v>1</v>
      </c>
      <c r="D105" s="15">
        <v>0</v>
      </c>
      <c r="E105" s="15">
        <v>1</v>
      </c>
      <c r="F105" s="15">
        <v>35</v>
      </c>
      <c r="G105" s="15">
        <v>29</v>
      </c>
      <c r="H105" s="15">
        <v>6</v>
      </c>
      <c r="I105" s="15">
        <v>0</v>
      </c>
      <c r="J105" s="15">
        <v>4</v>
      </c>
      <c r="K105" s="15">
        <v>152</v>
      </c>
      <c r="L105" s="15">
        <v>11</v>
      </c>
      <c r="M105" s="58">
        <v>7.8014184397000003E-2</v>
      </c>
    </row>
    <row r="106" spans="1:13" x14ac:dyDescent="0.2">
      <c r="A106" s="6" t="s">
        <v>91</v>
      </c>
      <c r="B106" s="15">
        <v>87</v>
      </c>
      <c r="C106" s="15">
        <v>1</v>
      </c>
      <c r="D106" s="15">
        <v>1</v>
      </c>
      <c r="E106" s="15">
        <v>0</v>
      </c>
      <c r="F106" s="15">
        <v>28</v>
      </c>
      <c r="G106" s="15">
        <v>13</v>
      </c>
      <c r="H106" s="15">
        <v>15</v>
      </c>
      <c r="I106" s="15">
        <v>1</v>
      </c>
      <c r="J106" s="15">
        <v>-2</v>
      </c>
      <c r="K106" s="15">
        <v>99</v>
      </c>
      <c r="L106" s="15">
        <v>12</v>
      </c>
      <c r="M106" s="58">
        <v>0.13793103447999999</v>
      </c>
    </row>
    <row r="107" spans="1:13" x14ac:dyDescent="0.2">
      <c r="A107" s="5" t="str">
        <f>VLOOKUP("&lt;Zeilentitel_12&gt;",Uebersetzungen!$B$3:$E$105,Uebersetzungen!$B$2+1,FALSE)</f>
        <v>Region Viamala</v>
      </c>
      <c r="B107" s="8">
        <v>2524</v>
      </c>
      <c r="C107" s="8">
        <v>18</v>
      </c>
      <c r="D107" s="8">
        <v>10</v>
      </c>
      <c r="E107" s="8">
        <v>8</v>
      </c>
      <c r="F107" s="8">
        <v>485</v>
      </c>
      <c r="G107" s="8">
        <v>424</v>
      </c>
      <c r="H107" s="8">
        <v>61</v>
      </c>
      <c r="I107" s="8">
        <v>23</v>
      </c>
      <c r="J107" s="8">
        <v>8</v>
      </c>
      <c r="K107" s="8">
        <v>2578</v>
      </c>
      <c r="L107" s="8">
        <v>54</v>
      </c>
      <c r="M107" s="56">
        <v>2.1394611726999999E-2</v>
      </c>
    </row>
    <row r="108" spans="1:13" x14ac:dyDescent="0.2">
      <c r="A108" s="6" t="s">
        <v>12</v>
      </c>
      <c r="B108" s="15">
        <v>42</v>
      </c>
      <c r="C108" s="15">
        <v>1</v>
      </c>
      <c r="D108" s="15">
        <v>0</v>
      </c>
      <c r="E108" s="15">
        <v>1</v>
      </c>
      <c r="F108" s="15">
        <v>7</v>
      </c>
      <c r="G108" s="15">
        <v>8</v>
      </c>
      <c r="H108" s="15">
        <v>-1</v>
      </c>
      <c r="I108" s="15">
        <v>0</v>
      </c>
      <c r="J108" s="15">
        <v>0</v>
      </c>
      <c r="K108" s="15">
        <v>42</v>
      </c>
      <c r="L108" s="15">
        <v>0</v>
      </c>
      <c r="M108" s="58">
        <v>0</v>
      </c>
    </row>
    <row r="109" spans="1:13" x14ac:dyDescent="0.2">
      <c r="A109" s="6" t="s">
        <v>13</v>
      </c>
      <c r="B109" s="15">
        <v>34</v>
      </c>
      <c r="C109" s="15">
        <v>0</v>
      </c>
      <c r="D109" s="15">
        <v>0</v>
      </c>
      <c r="E109" s="15">
        <v>0</v>
      </c>
      <c r="F109" s="15">
        <v>13</v>
      </c>
      <c r="G109" s="15">
        <v>13</v>
      </c>
      <c r="H109" s="15">
        <v>0</v>
      </c>
      <c r="I109" s="15">
        <v>1</v>
      </c>
      <c r="J109" s="15">
        <v>-2</v>
      </c>
      <c r="K109" s="15">
        <v>31</v>
      </c>
      <c r="L109" s="15">
        <v>-3</v>
      </c>
      <c r="M109" s="58">
        <v>-8.8235294119999988E-2</v>
      </c>
    </row>
    <row r="110" spans="1:13" x14ac:dyDescent="0.2">
      <c r="A110" s="6" t="s">
        <v>14</v>
      </c>
      <c r="B110" s="15">
        <v>36</v>
      </c>
      <c r="C110" s="15">
        <v>0</v>
      </c>
      <c r="D110" s="15">
        <v>0</v>
      </c>
      <c r="E110" s="15">
        <v>0</v>
      </c>
      <c r="F110" s="15">
        <v>9</v>
      </c>
      <c r="G110" s="15">
        <v>6</v>
      </c>
      <c r="H110" s="15">
        <v>3</v>
      </c>
      <c r="I110" s="15">
        <v>1</v>
      </c>
      <c r="J110" s="15">
        <v>0</v>
      </c>
      <c r="K110" s="15">
        <v>38</v>
      </c>
      <c r="L110" s="15">
        <v>2</v>
      </c>
      <c r="M110" s="58">
        <v>5.5555555555999996E-2</v>
      </c>
    </row>
    <row r="111" spans="1:13" x14ac:dyDescent="0.2">
      <c r="A111" s="6" t="s">
        <v>15</v>
      </c>
      <c r="B111" s="15">
        <v>175</v>
      </c>
      <c r="C111" s="15">
        <v>1</v>
      </c>
      <c r="D111" s="15">
        <v>0</v>
      </c>
      <c r="E111" s="15">
        <v>1</v>
      </c>
      <c r="F111" s="15">
        <v>30</v>
      </c>
      <c r="G111" s="15">
        <v>25</v>
      </c>
      <c r="H111" s="15">
        <v>5</v>
      </c>
      <c r="I111" s="15">
        <v>2</v>
      </c>
      <c r="J111" s="15">
        <v>0</v>
      </c>
      <c r="K111" s="15">
        <v>179</v>
      </c>
      <c r="L111" s="15">
        <v>4</v>
      </c>
      <c r="M111" s="58">
        <v>2.2857142857000003E-2</v>
      </c>
    </row>
    <row r="112" spans="1:13" x14ac:dyDescent="0.2">
      <c r="A112" s="6" t="s">
        <v>16</v>
      </c>
      <c r="B112" s="15">
        <v>448</v>
      </c>
      <c r="C112" s="15">
        <v>3</v>
      </c>
      <c r="D112" s="15">
        <v>1</v>
      </c>
      <c r="E112" s="15">
        <v>2</v>
      </c>
      <c r="F112" s="15">
        <v>126</v>
      </c>
      <c r="G112" s="15">
        <v>111</v>
      </c>
      <c r="H112" s="15">
        <v>15</v>
      </c>
      <c r="I112" s="15">
        <v>3</v>
      </c>
      <c r="J112" s="15">
        <v>1</v>
      </c>
      <c r="K112" s="15">
        <v>463</v>
      </c>
      <c r="L112" s="15">
        <v>15</v>
      </c>
      <c r="M112" s="58">
        <v>3.3482142856999998E-2</v>
      </c>
    </row>
    <row r="113" spans="1:13" x14ac:dyDescent="0.2">
      <c r="A113" s="6" t="s">
        <v>17</v>
      </c>
      <c r="B113" s="15">
        <v>14</v>
      </c>
      <c r="C113" s="15">
        <v>0</v>
      </c>
      <c r="D113" s="15">
        <v>0</v>
      </c>
      <c r="E113" s="15">
        <v>0</v>
      </c>
      <c r="F113" s="15">
        <v>2</v>
      </c>
      <c r="G113" s="15">
        <v>2</v>
      </c>
      <c r="H113" s="15">
        <v>0</v>
      </c>
      <c r="I113" s="15">
        <v>0</v>
      </c>
      <c r="J113" s="15">
        <v>0</v>
      </c>
      <c r="K113" s="15">
        <v>14</v>
      </c>
      <c r="L113" s="15">
        <v>0</v>
      </c>
      <c r="M113" s="58">
        <v>0</v>
      </c>
    </row>
    <row r="114" spans="1:13" x14ac:dyDescent="0.2">
      <c r="A114" s="6" t="s">
        <v>18</v>
      </c>
      <c r="B114" s="15">
        <v>43</v>
      </c>
      <c r="C114" s="15">
        <v>1</v>
      </c>
      <c r="D114" s="15">
        <v>0</v>
      </c>
      <c r="E114" s="15">
        <v>1</v>
      </c>
      <c r="F114" s="15">
        <v>9</v>
      </c>
      <c r="G114" s="15">
        <v>9</v>
      </c>
      <c r="H114" s="15">
        <v>0</v>
      </c>
      <c r="I114" s="15">
        <v>0</v>
      </c>
      <c r="J114" s="15">
        <v>-2</v>
      </c>
      <c r="K114" s="15">
        <v>42</v>
      </c>
      <c r="L114" s="15">
        <v>-1</v>
      </c>
      <c r="M114" s="58">
        <v>-2.3255813949999999E-2</v>
      </c>
    </row>
    <row r="115" spans="1:13" x14ac:dyDescent="0.2">
      <c r="A115" s="6" t="s">
        <v>19</v>
      </c>
      <c r="B115" s="15">
        <v>1207</v>
      </c>
      <c r="C115" s="15">
        <v>10</v>
      </c>
      <c r="D115" s="15">
        <v>7</v>
      </c>
      <c r="E115" s="15">
        <v>3</v>
      </c>
      <c r="F115" s="15">
        <v>159</v>
      </c>
      <c r="G115" s="15">
        <v>156</v>
      </c>
      <c r="H115" s="15">
        <v>3</v>
      </c>
      <c r="I115" s="15">
        <v>11</v>
      </c>
      <c r="J115" s="15">
        <v>15</v>
      </c>
      <c r="K115" s="15">
        <v>1217</v>
      </c>
      <c r="L115" s="15">
        <v>10</v>
      </c>
      <c r="M115" s="58">
        <v>8.2850041429999993E-3</v>
      </c>
    </row>
    <row r="116" spans="1:13" x14ac:dyDescent="0.2">
      <c r="A116" s="6" t="s">
        <v>20</v>
      </c>
      <c r="B116" s="15">
        <v>3</v>
      </c>
      <c r="C116" s="15">
        <v>0</v>
      </c>
      <c r="D116" s="15">
        <v>0</v>
      </c>
      <c r="E116" s="15">
        <v>0</v>
      </c>
      <c r="F116" s="15">
        <v>3</v>
      </c>
      <c r="G116" s="15">
        <v>0</v>
      </c>
      <c r="H116" s="15">
        <v>3</v>
      </c>
      <c r="I116" s="15">
        <v>0</v>
      </c>
      <c r="J116" s="15">
        <v>0</v>
      </c>
      <c r="K116" s="15">
        <v>6</v>
      </c>
      <c r="L116" s="15">
        <v>3</v>
      </c>
      <c r="M116" s="58">
        <v>1</v>
      </c>
    </row>
    <row r="117" spans="1:13" x14ac:dyDescent="0.2">
      <c r="A117" s="6" t="s">
        <v>21</v>
      </c>
      <c r="B117" s="15">
        <v>13</v>
      </c>
      <c r="C117" s="15">
        <v>0</v>
      </c>
      <c r="D117" s="15">
        <v>0</v>
      </c>
      <c r="E117" s="15">
        <v>0</v>
      </c>
      <c r="F117" s="15">
        <v>1</v>
      </c>
      <c r="G117" s="15">
        <v>2</v>
      </c>
      <c r="H117" s="15">
        <v>-1</v>
      </c>
      <c r="I117" s="15">
        <v>0</v>
      </c>
      <c r="J117" s="15">
        <v>0</v>
      </c>
      <c r="K117" s="15">
        <v>12</v>
      </c>
      <c r="L117" s="15">
        <v>-1</v>
      </c>
      <c r="M117" s="58">
        <v>-7.692307692E-2</v>
      </c>
    </row>
    <row r="118" spans="1:13" x14ac:dyDescent="0.2">
      <c r="A118" s="6" t="s">
        <v>23</v>
      </c>
      <c r="B118" s="15">
        <v>147</v>
      </c>
      <c r="C118" s="15">
        <v>1</v>
      </c>
      <c r="D118" s="15">
        <v>0</v>
      </c>
      <c r="E118" s="15">
        <v>1</v>
      </c>
      <c r="F118" s="15">
        <v>42</v>
      </c>
      <c r="G118" s="15">
        <v>30</v>
      </c>
      <c r="H118" s="15">
        <v>12</v>
      </c>
      <c r="I118" s="15">
        <v>3</v>
      </c>
      <c r="J118" s="15">
        <v>-2</v>
      </c>
      <c r="K118" s="15">
        <v>155</v>
      </c>
      <c r="L118" s="15">
        <v>8</v>
      </c>
      <c r="M118" s="58">
        <v>5.4421768707000003E-2</v>
      </c>
    </row>
    <row r="119" spans="1:13" x14ac:dyDescent="0.2">
      <c r="A119" s="6" t="s">
        <v>24</v>
      </c>
      <c r="B119" s="15">
        <v>11</v>
      </c>
      <c r="C119" s="15">
        <v>0</v>
      </c>
      <c r="D119" s="15">
        <v>0</v>
      </c>
      <c r="E119" s="15">
        <v>0</v>
      </c>
      <c r="F119" s="15">
        <v>5</v>
      </c>
      <c r="G119" s="15">
        <v>5</v>
      </c>
      <c r="H119" s="15">
        <v>0</v>
      </c>
      <c r="I119" s="15">
        <v>2</v>
      </c>
      <c r="J119" s="15">
        <v>1</v>
      </c>
      <c r="K119" s="15">
        <v>10</v>
      </c>
      <c r="L119" s="15">
        <v>-1</v>
      </c>
      <c r="M119" s="58">
        <v>-9.0909090910000004E-2</v>
      </c>
    </row>
    <row r="120" spans="1:13" x14ac:dyDescent="0.2">
      <c r="A120" s="6" t="s">
        <v>25</v>
      </c>
      <c r="B120" s="15">
        <v>16</v>
      </c>
      <c r="C120" s="15">
        <v>0</v>
      </c>
      <c r="D120" s="15">
        <v>0</v>
      </c>
      <c r="E120" s="15">
        <v>0</v>
      </c>
      <c r="F120" s="15">
        <v>3</v>
      </c>
      <c r="G120" s="15">
        <v>3</v>
      </c>
      <c r="H120" s="15">
        <v>0</v>
      </c>
      <c r="I120" s="15">
        <v>0</v>
      </c>
      <c r="J120" s="15">
        <v>-1</v>
      </c>
      <c r="K120" s="15">
        <v>15</v>
      </c>
      <c r="L120" s="15">
        <v>-1</v>
      </c>
      <c r="M120" s="58">
        <v>-6.25E-2</v>
      </c>
    </row>
    <row r="121" spans="1:13" x14ac:dyDescent="0.2">
      <c r="A121" s="6" t="s">
        <v>26</v>
      </c>
      <c r="B121" s="15">
        <v>144</v>
      </c>
      <c r="C121" s="15">
        <v>1</v>
      </c>
      <c r="D121" s="15">
        <v>1</v>
      </c>
      <c r="E121" s="15">
        <v>0</v>
      </c>
      <c r="F121" s="15">
        <v>24</v>
      </c>
      <c r="G121" s="15">
        <v>9</v>
      </c>
      <c r="H121" s="15">
        <v>15</v>
      </c>
      <c r="I121" s="15">
        <v>0</v>
      </c>
      <c r="J121" s="15">
        <v>-2</v>
      </c>
      <c r="K121" s="15">
        <v>157</v>
      </c>
      <c r="L121" s="15">
        <v>13</v>
      </c>
      <c r="M121" s="58">
        <v>9.0277777778000001E-2</v>
      </c>
    </row>
    <row r="122" spans="1:13" x14ac:dyDescent="0.2">
      <c r="A122" s="6" t="s">
        <v>27</v>
      </c>
      <c r="B122" s="15">
        <v>7</v>
      </c>
      <c r="C122" s="15">
        <v>0</v>
      </c>
      <c r="D122" s="15">
        <v>0</v>
      </c>
      <c r="E122" s="15">
        <v>0</v>
      </c>
      <c r="F122" s="15">
        <v>0</v>
      </c>
      <c r="G122" s="15">
        <v>2</v>
      </c>
      <c r="H122" s="15">
        <v>-2</v>
      </c>
      <c r="I122" s="15">
        <v>0</v>
      </c>
      <c r="J122" s="15">
        <v>0</v>
      </c>
      <c r="K122" s="15">
        <v>5</v>
      </c>
      <c r="L122" s="15">
        <v>-2</v>
      </c>
      <c r="M122" s="58">
        <v>-0.28571428569999996</v>
      </c>
    </row>
    <row r="123" spans="1:13" x14ac:dyDescent="0.2">
      <c r="A123" s="6" t="s">
        <v>28</v>
      </c>
      <c r="B123" s="15">
        <v>86</v>
      </c>
      <c r="C123" s="15">
        <v>0</v>
      </c>
      <c r="D123" s="15">
        <v>0</v>
      </c>
      <c r="E123" s="15">
        <v>0</v>
      </c>
      <c r="F123" s="15">
        <v>15</v>
      </c>
      <c r="G123" s="15">
        <v>15</v>
      </c>
      <c r="H123" s="15">
        <v>0</v>
      </c>
      <c r="I123" s="15">
        <v>0</v>
      </c>
      <c r="J123" s="15">
        <v>-3</v>
      </c>
      <c r="K123" s="15">
        <v>83</v>
      </c>
      <c r="L123" s="15">
        <v>-3</v>
      </c>
      <c r="M123" s="58">
        <v>-3.4883720930000001E-2</v>
      </c>
    </row>
    <row r="124" spans="1:13" x14ac:dyDescent="0.2">
      <c r="A124" s="6" t="s">
        <v>29</v>
      </c>
      <c r="B124" s="15">
        <v>11</v>
      </c>
      <c r="C124" s="15">
        <v>0</v>
      </c>
      <c r="D124" s="15">
        <v>0</v>
      </c>
      <c r="E124" s="15">
        <v>0</v>
      </c>
      <c r="F124" s="15">
        <v>3</v>
      </c>
      <c r="G124" s="15">
        <v>3</v>
      </c>
      <c r="H124" s="15">
        <v>0</v>
      </c>
      <c r="I124" s="15">
        <v>0</v>
      </c>
      <c r="J124" s="15">
        <v>0</v>
      </c>
      <c r="K124" s="15">
        <v>11</v>
      </c>
      <c r="L124" s="15">
        <v>0</v>
      </c>
      <c r="M124" s="58">
        <v>0</v>
      </c>
    </row>
    <row r="125" spans="1:13" x14ac:dyDescent="0.2">
      <c r="A125" s="6" t="s">
        <v>93</v>
      </c>
      <c r="B125" s="15">
        <v>72</v>
      </c>
      <c r="C125" s="15">
        <v>0</v>
      </c>
      <c r="D125" s="15">
        <v>1</v>
      </c>
      <c r="E125" s="15">
        <v>-1</v>
      </c>
      <c r="F125" s="15">
        <v>31</v>
      </c>
      <c r="G125" s="15">
        <v>23</v>
      </c>
      <c r="H125" s="15">
        <v>8</v>
      </c>
      <c r="I125" s="15">
        <v>0</v>
      </c>
      <c r="J125" s="15">
        <v>2</v>
      </c>
      <c r="K125" s="15">
        <v>81</v>
      </c>
      <c r="L125" s="15">
        <v>9</v>
      </c>
      <c r="M125" s="58">
        <v>0.125</v>
      </c>
    </row>
    <row r="126" spans="1:13" x14ac:dyDescent="0.2">
      <c r="A126" s="6" t="s">
        <v>102</v>
      </c>
      <c r="B126" s="15">
        <v>15</v>
      </c>
      <c r="C126" s="15">
        <v>0</v>
      </c>
      <c r="D126" s="15">
        <v>0</v>
      </c>
      <c r="E126" s="15">
        <v>0</v>
      </c>
      <c r="F126" s="15">
        <v>3</v>
      </c>
      <c r="G126" s="15">
        <v>2</v>
      </c>
      <c r="H126" s="15">
        <v>1</v>
      </c>
      <c r="I126" s="15">
        <v>0</v>
      </c>
      <c r="J126" s="15">
        <v>1</v>
      </c>
      <c r="K126" s="15">
        <v>17</v>
      </c>
      <c r="L126" s="15">
        <v>2</v>
      </c>
      <c r="M126" s="58">
        <v>0.13333333333</v>
      </c>
    </row>
    <row r="127" spans="1:13" x14ac:dyDescent="0.2">
      <c r="A127" s="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58">
        <v>0</v>
      </c>
    </row>
    <row r="128" spans="1:13" x14ac:dyDescent="0.2">
      <c r="A128" s="14" t="str">
        <f>VLOOKUP("&lt;Zeilentitel_1&gt;",Uebersetzungen!$B$3:$E$105,Uebersetzungen!$B$2+1,FALSE)</f>
        <v>GRAUBÜNDEN</v>
      </c>
      <c r="B128" s="37">
        <v>42191</v>
      </c>
      <c r="C128" s="38">
        <v>323</v>
      </c>
      <c r="D128" s="38">
        <v>147</v>
      </c>
      <c r="E128" s="38">
        <v>176</v>
      </c>
      <c r="F128" s="38">
        <v>8227</v>
      </c>
      <c r="G128" s="38">
        <v>6764</v>
      </c>
      <c r="H128" s="38">
        <v>1463</v>
      </c>
      <c r="I128" s="38">
        <v>442</v>
      </c>
      <c r="J128" s="38">
        <v>-14</v>
      </c>
      <c r="K128" s="38">
        <v>43374</v>
      </c>
      <c r="L128" s="38">
        <v>1183</v>
      </c>
      <c r="M128" s="57">
        <v>2.8039155270000001E-2</v>
      </c>
    </row>
    <row r="129" spans="1:13" x14ac:dyDescent="0.2">
      <c r="A129" s="12" t="str">
        <f>VLOOKUP("&lt;Zeilentitel_2&gt;",Uebersetzungen!$B$3:$E$105,Uebersetzungen!$B$2+1,FALSE)</f>
        <v>Region Albula</v>
      </c>
      <c r="B129" s="39">
        <v>1561</v>
      </c>
      <c r="C129" s="15">
        <v>10</v>
      </c>
      <c r="D129" s="15">
        <v>3</v>
      </c>
      <c r="E129" s="15">
        <v>7</v>
      </c>
      <c r="F129" s="15">
        <v>436</v>
      </c>
      <c r="G129" s="15">
        <v>428</v>
      </c>
      <c r="H129" s="15">
        <v>8</v>
      </c>
      <c r="I129" s="15">
        <v>13</v>
      </c>
      <c r="J129" s="15">
        <v>-7</v>
      </c>
      <c r="K129" s="15">
        <v>1556</v>
      </c>
      <c r="L129" s="15">
        <v>-5</v>
      </c>
      <c r="M129" s="58">
        <v>-3.2030749499999999E-3</v>
      </c>
    </row>
    <row r="130" spans="1:13" x14ac:dyDescent="0.2">
      <c r="A130" s="12" t="str">
        <f>VLOOKUP("&lt;Zeilentitel_3&gt;",Uebersetzungen!$B$3:$E$105,Uebersetzungen!$B$2+1,FALSE)</f>
        <v>Region Bernina</v>
      </c>
      <c r="B130" s="39">
        <v>560</v>
      </c>
      <c r="C130" s="15">
        <v>1</v>
      </c>
      <c r="D130" s="15">
        <v>2</v>
      </c>
      <c r="E130" s="15">
        <v>-1</v>
      </c>
      <c r="F130" s="15">
        <v>82</v>
      </c>
      <c r="G130" s="15">
        <v>56</v>
      </c>
      <c r="H130" s="15">
        <v>26</v>
      </c>
      <c r="I130" s="15">
        <v>10</v>
      </c>
      <c r="J130" s="15">
        <v>-8</v>
      </c>
      <c r="K130" s="15">
        <v>567</v>
      </c>
      <c r="L130" s="15">
        <v>7</v>
      </c>
      <c r="M130" s="58">
        <v>1.2500000000000001E-2</v>
      </c>
    </row>
    <row r="131" spans="1:13" x14ac:dyDescent="0.2">
      <c r="A131" s="12" t="str">
        <f>VLOOKUP("&lt;Zeilentitel_4&gt;",Uebersetzungen!$B$3:$E$105,Uebersetzungen!$B$2+1,FALSE)</f>
        <v>Region Engiadina Bassa/Val Müstair</v>
      </c>
      <c r="B131" s="39">
        <v>1720</v>
      </c>
      <c r="C131" s="15">
        <v>7</v>
      </c>
      <c r="D131" s="15">
        <v>8</v>
      </c>
      <c r="E131" s="15">
        <v>-1</v>
      </c>
      <c r="F131" s="15">
        <v>358</v>
      </c>
      <c r="G131" s="15">
        <v>328</v>
      </c>
      <c r="H131" s="15">
        <v>30</v>
      </c>
      <c r="I131" s="15">
        <v>8</v>
      </c>
      <c r="J131" s="15">
        <v>3</v>
      </c>
      <c r="K131" s="15">
        <v>1744</v>
      </c>
      <c r="L131" s="15">
        <v>24</v>
      </c>
      <c r="M131" s="58">
        <v>1.3953488372E-2</v>
      </c>
    </row>
    <row r="132" spans="1:13" x14ac:dyDescent="0.2">
      <c r="A132" s="12" t="str">
        <f>VLOOKUP("&lt;Zeilentitel_5&gt;",Uebersetzungen!$B$3:$E$105,Uebersetzungen!$B$2+1,FALSE)</f>
        <v>Region Imboden</v>
      </c>
      <c r="B132" s="39">
        <v>4494</v>
      </c>
      <c r="C132" s="15">
        <v>48</v>
      </c>
      <c r="D132" s="15">
        <v>14</v>
      </c>
      <c r="E132" s="15">
        <v>34</v>
      </c>
      <c r="F132" s="15">
        <v>708</v>
      </c>
      <c r="G132" s="15">
        <v>611</v>
      </c>
      <c r="H132" s="15">
        <v>97</v>
      </c>
      <c r="I132" s="15">
        <v>59</v>
      </c>
      <c r="J132" s="15">
        <v>-4</v>
      </c>
      <c r="K132" s="15">
        <v>4562</v>
      </c>
      <c r="L132" s="15">
        <v>68</v>
      </c>
      <c r="M132" s="58">
        <v>1.5131286159E-2</v>
      </c>
    </row>
    <row r="133" spans="1:13" x14ac:dyDescent="0.2">
      <c r="A133" s="12" t="str">
        <f>VLOOKUP("&lt;Zeilentitel_6&gt;",Uebersetzungen!$B$3:$E$105,Uebersetzungen!$B$2+1,FALSE)</f>
        <v>Region Landquart</v>
      </c>
      <c r="B133" s="39">
        <v>4238</v>
      </c>
      <c r="C133" s="15">
        <v>34</v>
      </c>
      <c r="D133" s="15">
        <v>16</v>
      </c>
      <c r="E133" s="15">
        <v>18</v>
      </c>
      <c r="F133" s="15">
        <v>706</v>
      </c>
      <c r="G133" s="15">
        <v>512</v>
      </c>
      <c r="H133" s="15">
        <v>194</v>
      </c>
      <c r="I133" s="15">
        <v>41</v>
      </c>
      <c r="J133" s="15">
        <v>33</v>
      </c>
      <c r="K133" s="15">
        <v>4442</v>
      </c>
      <c r="L133" s="15">
        <v>204</v>
      </c>
      <c r="M133" s="58">
        <v>4.8135913167E-2</v>
      </c>
    </row>
    <row r="134" spans="1:13" x14ac:dyDescent="0.2">
      <c r="A134" s="12" t="str">
        <f>VLOOKUP("&lt;Zeilentitel_7&gt;",Uebersetzungen!$B$3:$E$105,Uebersetzungen!$B$2+1,FALSE)</f>
        <v>Region Maloja</v>
      </c>
      <c r="B134" s="39">
        <v>5618</v>
      </c>
      <c r="C134" s="15">
        <v>35</v>
      </c>
      <c r="D134" s="15">
        <v>15</v>
      </c>
      <c r="E134" s="15">
        <v>20</v>
      </c>
      <c r="F134" s="15">
        <v>1147</v>
      </c>
      <c r="G134" s="15">
        <v>927</v>
      </c>
      <c r="H134" s="15">
        <v>220</v>
      </c>
      <c r="I134" s="15">
        <v>46</v>
      </c>
      <c r="J134" s="15">
        <v>-71</v>
      </c>
      <c r="K134" s="15">
        <v>5741</v>
      </c>
      <c r="L134" s="15">
        <v>123</v>
      </c>
      <c r="M134" s="58">
        <v>2.1893912424000003E-2</v>
      </c>
    </row>
    <row r="135" spans="1:13" x14ac:dyDescent="0.2">
      <c r="A135" s="12" t="str">
        <f>VLOOKUP("&lt;Zeilentitel_8&gt;",Uebersetzungen!$B$3:$E$105,Uebersetzungen!$B$2+1,FALSE)</f>
        <v>Region Moesa</v>
      </c>
      <c r="B135" s="39">
        <v>2285</v>
      </c>
      <c r="C135" s="15">
        <v>18</v>
      </c>
      <c r="D135" s="15">
        <v>13</v>
      </c>
      <c r="E135" s="15">
        <v>5</v>
      </c>
      <c r="F135" s="15">
        <v>419</v>
      </c>
      <c r="G135" s="15">
        <v>302</v>
      </c>
      <c r="H135" s="15">
        <v>117</v>
      </c>
      <c r="I135" s="15">
        <v>30</v>
      </c>
      <c r="J135" s="15">
        <v>-9</v>
      </c>
      <c r="K135" s="15">
        <v>2368</v>
      </c>
      <c r="L135" s="15">
        <v>83</v>
      </c>
      <c r="M135" s="58">
        <v>3.6323851204000002E-2</v>
      </c>
    </row>
    <row r="136" spans="1:13" x14ac:dyDescent="0.2">
      <c r="A136" s="12" t="str">
        <f>VLOOKUP("&lt;Zeilentitel_9&gt;",Uebersetzungen!$B$3:$E$105,Uebersetzungen!$B$2+1,FALSE)</f>
        <v>Region Plessur</v>
      </c>
      <c r="B136" s="39">
        <v>10589</v>
      </c>
      <c r="C136" s="15">
        <v>85</v>
      </c>
      <c r="D136" s="15">
        <v>36</v>
      </c>
      <c r="E136" s="15">
        <v>49</v>
      </c>
      <c r="F136" s="15">
        <v>1955</v>
      </c>
      <c r="G136" s="15">
        <v>1563</v>
      </c>
      <c r="H136" s="15">
        <v>392</v>
      </c>
      <c r="I136" s="15">
        <v>144</v>
      </c>
      <c r="J136" s="15">
        <v>19</v>
      </c>
      <c r="K136" s="15">
        <v>10905</v>
      </c>
      <c r="L136" s="15">
        <v>316</v>
      </c>
      <c r="M136" s="58">
        <v>2.9842289167999997E-2</v>
      </c>
    </row>
    <row r="137" spans="1:13" x14ac:dyDescent="0.2">
      <c r="A137" s="12" t="str">
        <f>VLOOKUP("&lt;Zeilentitel_10&gt;",Uebersetzungen!$B$3:$E$105,Uebersetzungen!$B$2+1,FALSE)</f>
        <v>Region Prättigau/Davos</v>
      </c>
      <c r="B137" s="39">
        <v>5492</v>
      </c>
      <c r="C137" s="15">
        <v>37</v>
      </c>
      <c r="D137" s="15">
        <v>19</v>
      </c>
      <c r="E137" s="15">
        <v>18</v>
      </c>
      <c r="F137" s="15">
        <v>1181</v>
      </c>
      <c r="G137" s="15">
        <v>975</v>
      </c>
      <c r="H137" s="15">
        <v>206</v>
      </c>
      <c r="I137" s="15">
        <v>34</v>
      </c>
      <c r="J137" s="15">
        <v>32</v>
      </c>
      <c r="K137" s="15">
        <v>5714</v>
      </c>
      <c r="L137" s="15">
        <v>222</v>
      </c>
      <c r="M137" s="58">
        <v>4.0422432628999999E-2</v>
      </c>
    </row>
    <row r="138" spans="1:13" x14ac:dyDescent="0.2">
      <c r="A138" s="12" t="str">
        <f>VLOOKUP("&lt;Zeilentitel_11&gt;",Uebersetzungen!$B$3:$E$105,Uebersetzungen!$B$2+1,FALSE)</f>
        <v>Region Surselva</v>
      </c>
      <c r="B138" s="39">
        <v>3110</v>
      </c>
      <c r="C138" s="15">
        <v>30</v>
      </c>
      <c r="D138" s="15">
        <v>11</v>
      </c>
      <c r="E138" s="15">
        <v>19</v>
      </c>
      <c r="F138" s="15">
        <v>750</v>
      </c>
      <c r="G138" s="15">
        <v>638</v>
      </c>
      <c r="H138" s="15">
        <v>112</v>
      </c>
      <c r="I138" s="15">
        <v>34</v>
      </c>
      <c r="J138" s="15">
        <v>-10</v>
      </c>
      <c r="K138" s="15">
        <v>3197</v>
      </c>
      <c r="L138" s="15">
        <v>87</v>
      </c>
      <c r="M138" s="58">
        <v>2.7974276527000002E-2</v>
      </c>
    </row>
    <row r="139" spans="1:13" ht="13.5" thickBot="1" x14ac:dyDescent="0.25">
      <c r="A139" s="13" t="str">
        <f>VLOOKUP("&lt;Zeilentitel_12&gt;",Uebersetzungen!$B$3:$E$105,Uebersetzungen!$B$2+1,FALSE)</f>
        <v>Region Viamala</v>
      </c>
      <c r="B139" s="43">
        <v>2524</v>
      </c>
      <c r="C139" s="40">
        <v>18</v>
      </c>
      <c r="D139" s="40">
        <v>10</v>
      </c>
      <c r="E139" s="40">
        <v>8</v>
      </c>
      <c r="F139" s="40">
        <v>485</v>
      </c>
      <c r="G139" s="40">
        <v>424</v>
      </c>
      <c r="H139" s="40">
        <v>61</v>
      </c>
      <c r="I139" s="40">
        <v>23</v>
      </c>
      <c r="J139" s="40">
        <v>8</v>
      </c>
      <c r="K139" s="40">
        <v>2578</v>
      </c>
      <c r="L139" s="40">
        <v>54</v>
      </c>
      <c r="M139" s="59">
        <v>2.1394611726999999E-2</v>
      </c>
    </row>
    <row r="141" spans="1:13" x14ac:dyDescent="0.2">
      <c r="A141" s="4" t="str">
        <f>VLOOKUP("&lt;Quelle_1&gt;",Uebersetzungen!$B$3:$E$58,Uebersetzungen!$B$2+1,FALSE)</f>
        <v>Quelle: BFS (STATPOP)</v>
      </c>
    </row>
    <row r="142" spans="1:13" x14ac:dyDescent="0.2">
      <c r="A142" s="9" t="str">
        <f>VLOOKUP("&lt;Aktualisierung&gt;",Uebersetzungen!$B$3:$E$58,Uebersetzungen!$B$2+1,FALSE)</f>
        <v>Letztmals aktualisiert am: 27.08.2025</v>
      </c>
    </row>
  </sheetData>
  <sheetProtection sheet="1" objects="1" scenarios="1"/>
  <mergeCells count="2">
    <mergeCell ref="A7:M7"/>
    <mergeCell ref="A9:M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Option Button 1">
              <controlPr defaultSize="0" autoFill="0" autoLine="0" autoPict="0">
                <anchor moveWithCells="1">
                  <from>
                    <xdr:col>3</xdr:col>
                    <xdr:colOff>1000125</xdr:colOff>
                    <xdr:row>1</xdr:row>
                    <xdr:rowOff>114300</xdr:rowOff>
                  </from>
                  <to>
                    <xdr:col>4</xdr:col>
                    <xdr:colOff>1076325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Option Button 2">
              <controlPr defaultSize="0" autoFill="0" autoLine="0" autoPict="0">
                <anchor moveWithCells="1">
                  <from>
                    <xdr:col>3</xdr:col>
                    <xdr:colOff>1000125</xdr:colOff>
                    <xdr:row>2</xdr:row>
                    <xdr:rowOff>104775</xdr:rowOff>
                  </from>
                  <to>
                    <xdr:col>5</xdr:col>
                    <xdr:colOff>304800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Option Button 3">
              <controlPr defaultSize="0" autoFill="0" autoLine="0" autoPict="0">
                <anchor moveWithCells="1">
                  <from>
                    <xdr:col>3</xdr:col>
                    <xdr:colOff>1000125</xdr:colOff>
                    <xdr:row>3</xdr:row>
                    <xdr:rowOff>66675</xdr:rowOff>
                  </from>
                  <to>
                    <xdr:col>4</xdr:col>
                    <xdr:colOff>1076325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workbookViewId="0">
      <selection activeCell="H36" sqref="H36"/>
    </sheetView>
  </sheetViews>
  <sheetFormatPr baseColWidth="10" defaultColWidth="12.5703125" defaultRowHeight="12.75" x14ac:dyDescent="0.2"/>
  <cols>
    <col min="1" max="1" width="8.5703125" style="21" bestFit="1" customWidth="1"/>
    <col min="2" max="2" width="17.7109375" style="21" bestFit="1" customWidth="1"/>
    <col min="3" max="3" width="46.7109375" style="21" bestFit="1" customWidth="1"/>
    <col min="4" max="4" width="47.5703125" style="21" bestFit="1" customWidth="1"/>
    <col min="5" max="5" width="47" style="21" bestFit="1" customWidth="1"/>
    <col min="6" max="16384" width="12.5703125" style="21"/>
  </cols>
  <sheetData>
    <row r="1" spans="1:6" x14ac:dyDescent="0.2">
      <c r="A1" s="17" t="s">
        <v>103</v>
      </c>
      <c r="B1" s="17" t="s">
        <v>104</v>
      </c>
      <c r="C1" s="17" t="s">
        <v>105</v>
      </c>
      <c r="D1" s="17" t="s">
        <v>106</v>
      </c>
      <c r="E1" s="17" t="s">
        <v>107</v>
      </c>
      <c r="F1" s="18"/>
    </row>
    <row r="2" spans="1:6" x14ac:dyDescent="0.2">
      <c r="A2" s="19" t="s">
        <v>108</v>
      </c>
      <c r="B2" s="20">
        <v>1</v>
      </c>
      <c r="C2" s="18"/>
      <c r="D2" s="18"/>
      <c r="E2" s="18"/>
      <c r="F2" s="18"/>
    </row>
    <row r="3" spans="1:6" x14ac:dyDescent="0.2">
      <c r="A3" s="19"/>
      <c r="B3" s="21" t="s">
        <v>109</v>
      </c>
      <c r="C3" s="22" t="s">
        <v>110</v>
      </c>
      <c r="D3" s="22" t="s">
        <v>111</v>
      </c>
      <c r="E3" s="22" t="s">
        <v>112</v>
      </c>
      <c r="F3" s="18"/>
    </row>
    <row r="4" spans="1:6" ht="25.5" x14ac:dyDescent="0.2">
      <c r="A4" s="19" t="s">
        <v>113</v>
      </c>
      <c r="B4" s="27" t="s">
        <v>114</v>
      </c>
      <c r="C4" s="45" t="s">
        <v>225</v>
      </c>
      <c r="D4" s="45" t="s">
        <v>226</v>
      </c>
      <c r="E4" s="45" t="s">
        <v>227</v>
      </c>
      <c r="F4" s="18"/>
    </row>
    <row r="5" spans="1:6" x14ac:dyDescent="0.2">
      <c r="A5" s="19"/>
      <c r="B5" s="21" t="s">
        <v>115</v>
      </c>
      <c r="C5" s="22" t="s">
        <v>222</v>
      </c>
      <c r="D5" s="22" t="s">
        <v>223</v>
      </c>
      <c r="E5" s="22" t="s">
        <v>224</v>
      </c>
      <c r="F5" s="18"/>
    </row>
    <row r="6" spans="1:6" x14ac:dyDescent="0.2">
      <c r="A6" s="19"/>
      <c r="B6" s="19"/>
      <c r="C6" s="24"/>
      <c r="D6" s="24"/>
      <c r="E6" s="24"/>
      <c r="F6" s="18"/>
    </row>
    <row r="7" spans="1:6" x14ac:dyDescent="0.2">
      <c r="A7" s="19" t="s">
        <v>116</v>
      </c>
      <c r="B7" s="21" t="s">
        <v>117</v>
      </c>
      <c r="C7" s="22" t="s">
        <v>188</v>
      </c>
      <c r="D7" s="22" t="s">
        <v>209</v>
      </c>
      <c r="E7" s="22" t="s">
        <v>210</v>
      </c>
      <c r="F7" s="18"/>
    </row>
    <row r="8" spans="1:6" x14ac:dyDescent="0.2">
      <c r="A8" s="19"/>
      <c r="B8" s="21" t="s">
        <v>118</v>
      </c>
      <c r="C8" s="22" t="s">
        <v>189</v>
      </c>
      <c r="D8" s="22" t="s">
        <v>201</v>
      </c>
      <c r="E8" s="22" t="s">
        <v>211</v>
      </c>
      <c r="F8" s="18"/>
    </row>
    <row r="9" spans="1:6" x14ac:dyDescent="0.2">
      <c r="A9" s="19"/>
      <c r="B9" s="21" t="s">
        <v>119</v>
      </c>
      <c r="C9" s="22" t="s">
        <v>190</v>
      </c>
      <c r="D9" s="22" t="s">
        <v>202</v>
      </c>
      <c r="E9" s="22" t="s">
        <v>212</v>
      </c>
      <c r="F9" s="18"/>
    </row>
    <row r="10" spans="1:6" x14ac:dyDescent="0.2">
      <c r="A10" s="19"/>
      <c r="B10" s="21" t="s">
        <v>120</v>
      </c>
      <c r="C10" s="22" t="s">
        <v>191</v>
      </c>
      <c r="D10" s="22" t="s">
        <v>203</v>
      </c>
      <c r="E10" s="22" t="s">
        <v>213</v>
      </c>
      <c r="F10" s="18"/>
    </row>
    <row r="11" spans="1:6" ht="25.5" x14ac:dyDescent="0.2">
      <c r="A11" s="19"/>
      <c r="B11" s="32" t="s">
        <v>180</v>
      </c>
      <c r="C11" s="22" t="s">
        <v>192</v>
      </c>
      <c r="D11" s="22" t="s">
        <v>193</v>
      </c>
      <c r="E11" s="22" t="s">
        <v>194</v>
      </c>
      <c r="F11" s="19"/>
    </row>
    <row r="12" spans="1:6" x14ac:dyDescent="0.2">
      <c r="A12" s="19"/>
      <c r="B12" s="32" t="s">
        <v>181</v>
      </c>
      <c r="C12" s="22" t="s">
        <v>195</v>
      </c>
      <c r="D12" s="22" t="s">
        <v>179</v>
      </c>
      <c r="E12" s="22" t="s">
        <v>178</v>
      </c>
      <c r="F12" s="18"/>
    </row>
    <row r="13" spans="1:6" ht="25.5" x14ac:dyDescent="0.2">
      <c r="A13" s="19"/>
      <c r="B13" s="32" t="s">
        <v>182</v>
      </c>
      <c r="C13" s="22" t="s">
        <v>200</v>
      </c>
      <c r="D13" s="22" t="s">
        <v>206</v>
      </c>
      <c r="E13" s="22" t="s">
        <v>220</v>
      </c>
      <c r="F13" s="18"/>
    </row>
    <row r="14" spans="1:6" x14ac:dyDescent="0.2">
      <c r="A14" s="19"/>
      <c r="B14" s="32" t="s">
        <v>183</v>
      </c>
      <c r="C14" s="22" t="s">
        <v>196</v>
      </c>
      <c r="D14" s="22" t="s">
        <v>207</v>
      </c>
      <c r="E14" s="22" t="s">
        <v>214</v>
      </c>
      <c r="F14" s="18"/>
    </row>
    <row r="15" spans="1:6" x14ac:dyDescent="0.2">
      <c r="A15" s="19"/>
      <c r="B15" s="32" t="s">
        <v>184</v>
      </c>
      <c r="C15" s="22" t="s">
        <v>221</v>
      </c>
      <c r="D15" s="22" t="s">
        <v>208</v>
      </c>
      <c r="E15" s="22" t="s">
        <v>215</v>
      </c>
      <c r="F15" s="18"/>
    </row>
    <row r="16" spans="1:6" x14ac:dyDescent="0.2">
      <c r="A16" s="19"/>
      <c r="B16" s="32" t="s">
        <v>185</v>
      </c>
      <c r="C16" s="22" t="s">
        <v>197</v>
      </c>
      <c r="D16" s="22" t="s">
        <v>204</v>
      </c>
      <c r="E16" s="22" t="s">
        <v>216</v>
      </c>
      <c r="F16" s="18"/>
    </row>
    <row r="17" spans="1:8" x14ac:dyDescent="0.2">
      <c r="A17" s="19"/>
      <c r="B17" s="32" t="s">
        <v>186</v>
      </c>
      <c r="C17" s="22" t="s">
        <v>198</v>
      </c>
      <c r="D17" s="22" t="s">
        <v>219</v>
      </c>
      <c r="E17" s="22" t="s">
        <v>218</v>
      </c>
      <c r="F17" s="18"/>
    </row>
    <row r="18" spans="1:8" x14ac:dyDescent="0.2">
      <c r="A18" s="19"/>
      <c r="B18" s="32" t="s">
        <v>187</v>
      </c>
      <c r="C18" s="22" t="s">
        <v>199</v>
      </c>
      <c r="D18" s="22" t="s">
        <v>205</v>
      </c>
      <c r="E18" s="22" t="s">
        <v>217</v>
      </c>
      <c r="F18" s="18"/>
    </row>
    <row r="19" spans="1:8" x14ac:dyDescent="0.2">
      <c r="A19" s="19"/>
      <c r="B19" s="18"/>
      <c r="C19" s="29"/>
      <c r="D19" s="29"/>
      <c r="E19" s="29"/>
      <c r="F19" s="18"/>
    </row>
    <row r="20" spans="1:8" x14ac:dyDescent="0.2">
      <c r="A20" s="19"/>
      <c r="B20" s="18"/>
      <c r="C20" s="25"/>
      <c r="D20" s="25"/>
      <c r="E20" s="25"/>
      <c r="F20" s="18"/>
    </row>
    <row r="21" spans="1:8" x14ac:dyDescent="0.2">
      <c r="A21" s="19" t="s">
        <v>113</v>
      </c>
      <c r="B21" s="21" t="s">
        <v>121</v>
      </c>
      <c r="C21" s="22" t="s">
        <v>87</v>
      </c>
      <c r="D21" s="22" t="s">
        <v>122</v>
      </c>
      <c r="E21" s="22" t="s">
        <v>123</v>
      </c>
      <c r="F21" s="18"/>
    </row>
    <row r="22" spans="1:8" x14ac:dyDescent="0.2">
      <c r="A22" s="18"/>
      <c r="B22" s="21" t="s">
        <v>124</v>
      </c>
      <c r="C22" s="26" t="s">
        <v>125</v>
      </c>
      <c r="D22" s="22" t="s">
        <v>126</v>
      </c>
      <c r="E22" s="22" t="s">
        <v>127</v>
      </c>
      <c r="F22" s="18"/>
    </row>
    <row r="23" spans="1:8" x14ac:dyDescent="0.2">
      <c r="A23" s="18"/>
      <c r="B23" s="21" t="s">
        <v>128</v>
      </c>
      <c r="C23" s="26" t="s">
        <v>129</v>
      </c>
      <c r="D23" s="22" t="s">
        <v>130</v>
      </c>
      <c r="E23" s="22" t="s">
        <v>131</v>
      </c>
      <c r="F23" s="18"/>
    </row>
    <row r="24" spans="1:8" x14ac:dyDescent="0.2">
      <c r="A24" s="18"/>
      <c r="B24" s="21" t="s">
        <v>132</v>
      </c>
      <c r="C24" s="26" t="s">
        <v>133</v>
      </c>
      <c r="D24" s="22" t="s">
        <v>134</v>
      </c>
      <c r="E24" s="22" t="s">
        <v>135</v>
      </c>
      <c r="F24" s="18"/>
    </row>
    <row r="25" spans="1:8" x14ac:dyDescent="0.2">
      <c r="A25" s="18"/>
      <c r="B25" s="21" t="s">
        <v>136</v>
      </c>
      <c r="C25" s="26" t="s">
        <v>137</v>
      </c>
      <c r="D25" s="22" t="s">
        <v>138</v>
      </c>
      <c r="E25" s="22" t="s">
        <v>139</v>
      </c>
      <c r="F25" s="18"/>
    </row>
    <row r="26" spans="1:8" x14ac:dyDescent="0.2">
      <c r="A26" s="18"/>
      <c r="B26" s="21" t="s">
        <v>140</v>
      </c>
      <c r="C26" s="26" t="s">
        <v>141</v>
      </c>
      <c r="D26" s="22" t="s">
        <v>142</v>
      </c>
      <c r="E26" s="22" t="s">
        <v>143</v>
      </c>
      <c r="F26" s="18"/>
      <c r="H26" s="23"/>
    </row>
    <row r="27" spans="1:8" x14ac:dyDescent="0.2">
      <c r="A27" s="18"/>
      <c r="B27" s="21" t="s">
        <v>144</v>
      </c>
      <c r="C27" s="26" t="s">
        <v>145</v>
      </c>
      <c r="D27" s="22" t="s">
        <v>146</v>
      </c>
      <c r="E27" s="22" t="s">
        <v>147</v>
      </c>
      <c r="F27" s="18"/>
      <c r="H27" s="23"/>
    </row>
    <row r="28" spans="1:8" x14ac:dyDescent="0.2">
      <c r="A28" s="18"/>
      <c r="B28" s="21" t="s">
        <v>148</v>
      </c>
      <c r="C28" s="26" t="s">
        <v>149</v>
      </c>
      <c r="D28" s="22" t="s">
        <v>150</v>
      </c>
      <c r="E28" s="22" t="s">
        <v>151</v>
      </c>
      <c r="F28" s="18"/>
      <c r="H28" s="23"/>
    </row>
    <row r="29" spans="1:8" x14ac:dyDescent="0.2">
      <c r="A29" s="18"/>
      <c r="B29" s="21" t="s">
        <v>152</v>
      </c>
      <c r="C29" s="26" t="s">
        <v>153</v>
      </c>
      <c r="D29" s="22" t="s">
        <v>154</v>
      </c>
      <c r="E29" s="22" t="s">
        <v>155</v>
      </c>
      <c r="F29" s="18"/>
      <c r="H29" s="23"/>
    </row>
    <row r="30" spans="1:8" x14ac:dyDescent="0.2">
      <c r="A30" s="18"/>
      <c r="B30" s="21" t="s">
        <v>156</v>
      </c>
      <c r="C30" s="26" t="s">
        <v>157</v>
      </c>
      <c r="D30" s="22" t="s">
        <v>158</v>
      </c>
      <c r="E30" s="22" t="s">
        <v>159</v>
      </c>
      <c r="F30" s="18"/>
      <c r="H30" s="23"/>
    </row>
    <row r="31" spans="1:8" x14ac:dyDescent="0.2">
      <c r="A31" s="18"/>
      <c r="B31" s="21" t="s">
        <v>160</v>
      </c>
      <c r="C31" s="26" t="s">
        <v>161</v>
      </c>
      <c r="D31" s="22" t="s">
        <v>162</v>
      </c>
      <c r="E31" s="22" t="s">
        <v>163</v>
      </c>
      <c r="F31" s="18"/>
      <c r="H31" s="23"/>
    </row>
    <row r="32" spans="1:8" x14ac:dyDescent="0.2">
      <c r="A32" s="18"/>
      <c r="B32" s="21" t="s">
        <v>164</v>
      </c>
      <c r="C32" s="26" t="s">
        <v>165</v>
      </c>
      <c r="D32" s="22" t="s">
        <v>166</v>
      </c>
      <c r="E32" s="22" t="s">
        <v>167</v>
      </c>
      <c r="F32" s="18"/>
      <c r="H32" s="23"/>
    </row>
    <row r="33" spans="1:8" x14ac:dyDescent="0.2">
      <c r="A33" s="18"/>
      <c r="B33" s="18"/>
      <c r="C33" s="25"/>
      <c r="D33" s="25"/>
      <c r="E33" s="25"/>
      <c r="F33" s="18"/>
      <c r="H33" s="23"/>
    </row>
    <row r="34" spans="1:8" x14ac:dyDescent="0.2">
      <c r="A34" s="18"/>
      <c r="B34" s="18"/>
      <c r="C34" s="25"/>
      <c r="D34" s="25"/>
      <c r="E34" s="25"/>
      <c r="F34" s="18"/>
      <c r="H34" s="23"/>
    </row>
    <row r="35" spans="1:8" x14ac:dyDescent="0.2">
      <c r="A35" s="18" t="s">
        <v>116</v>
      </c>
      <c r="B35" s="21" t="s">
        <v>168</v>
      </c>
      <c r="C35" s="22" t="s">
        <v>88</v>
      </c>
      <c r="D35" s="22" t="s">
        <v>170</v>
      </c>
      <c r="E35" s="22" t="s">
        <v>171</v>
      </c>
      <c r="F35" s="18"/>
      <c r="H35" s="23"/>
    </row>
    <row r="36" spans="1:8" x14ac:dyDescent="0.2">
      <c r="A36" s="18" t="s">
        <v>113</v>
      </c>
      <c r="B36" s="27" t="s">
        <v>169</v>
      </c>
      <c r="C36" s="28" t="s">
        <v>234</v>
      </c>
      <c r="D36" s="28" t="s">
        <v>235</v>
      </c>
      <c r="E36" s="28" t="s">
        <v>236</v>
      </c>
      <c r="F36" s="18"/>
      <c r="H36" s="23"/>
    </row>
    <row r="37" spans="1:8" x14ac:dyDescent="0.2">
      <c r="A37" s="18"/>
      <c r="B37" s="18"/>
      <c r="C37" s="29"/>
      <c r="D37" s="29"/>
      <c r="E37" s="29"/>
      <c r="F37" s="18"/>
      <c r="H37" s="23"/>
    </row>
    <row r="38" spans="1:8" x14ac:dyDescent="0.2">
      <c r="A38" s="19"/>
      <c r="B38" s="20"/>
      <c r="C38" s="29"/>
      <c r="D38" s="29"/>
      <c r="E38" s="29"/>
      <c r="F38" s="18"/>
      <c r="H38" s="23"/>
    </row>
    <row r="39" spans="1:8" ht="25.5" x14ac:dyDescent="0.2">
      <c r="A39" s="19" t="s">
        <v>177</v>
      </c>
      <c r="B39" s="46" t="s">
        <v>172</v>
      </c>
      <c r="C39" s="45" t="s">
        <v>228</v>
      </c>
      <c r="D39" s="45" t="s">
        <v>229</v>
      </c>
      <c r="E39" s="45" t="s">
        <v>230</v>
      </c>
      <c r="F39" s="18"/>
    </row>
    <row r="40" spans="1:8" x14ac:dyDescent="0.2">
      <c r="A40" s="19"/>
      <c r="B40" s="32" t="s">
        <v>173</v>
      </c>
      <c r="C40" s="22" t="s">
        <v>222</v>
      </c>
      <c r="D40" s="22" t="s">
        <v>223</v>
      </c>
      <c r="E40" s="22" t="s">
        <v>224</v>
      </c>
      <c r="F40" s="18"/>
    </row>
    <row r="41" spans="1:8" x14ac:dyDescent="0.2">
      <c r="A41" s="19"/>
      <c r="B41" s="19"/>
      <c r="C41" s="24"/>
      <c r="D41" s="24"/>
      <c r="E41" s="24"/>
      <c r="F41" s="18"/>
    </row>
    <row r="42" spans="1:8" ht="25.5" x14ac:dyDescent="0.2">
      <c r="A42" s="19" t="s">
        <v>176</v>
      </c>
      <c r="B42" s="46" t="s">
        <v>174</v>
      </c>
      <c r="C42" s="45" t="s">
        <v>231</v>
      </c>
      <c r="D42" s="45" t="s">
        <v>232</v>
      </c>
      <c r="E42" s="45" t="s">
        <v>233</v>
      </c>
      <c r="F42" s="18"/>
    </row>
    <row r="43" spans="1:8" x14ac:dyDescent="0.2">
      <c r="A43" s="19"/>
      <c r="B43" s="32" t="s">
        <v>175</v>
      </c>
      <c r="C43" s="22" t="s">
        <v>222</v>
      </c>
      <c r="D43" s="22" t="s">
        <v>223</v>
      </c>
      <c r="E43" s="22" t="s">
        <v>224</v>
      </c>
      <c r="F43" s="18"/>
    </row>
    <row r="44" spans="1:8" x14ac:dyDescent="0.2">
      <c r="A44" s="19"/>
      <c r="B44" s="19"/>
      <c r="C44" s="24"/>
      <c r="D44" s="24"/>
      <c r="E44" s="24"/>
      <c r="F44" s="1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1007</Benutzerdefinierte_x0020_ID>
    <Titel_RM xmlns="9d1f6504-c754-4527-a358-047ce8521f96">Bilantscha da la populaziun permanenta, vischnancas, 2024</Titel_RM>
    <Titel_DE xmlns="9d1f6504-c754-4527-a358-047ce8521f96">Bilanz der ständigen Wohnbevölkerung, Gemeinden, 2024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Bilancio della popolazione residente permanente, comuni, 2024</Titel_IT>
  </documentManagement>
</p:properties>
</file>

<file path=customXml/itemProps1.xml><?xml version="1.0" encoding="utf-8"?>
<ds:datastoreItem xmlns:ds="http://schemas.openxmlformats.org/officeDocument/2006/customXml" ds:itemID="{3DFC7B4C-0671-4236-9299-D9566B1E9425}"/>
</file>

<file path=customXml/itemProps2.xml><?xml version="1.0" encoding="utf-8"?>
<ds:datastoreItem xmlns:ds="http://schemas.openxmlformats.org/officeDocument/2006/customXml" ds:itemID="{A92D586F-9B75-4B6A-8B68-8DB38830BA72}"/>
</file>

<file path=customXml/itemProps3.xml><?xml version="1.0" encoding="utf-8"?>
<ds:datastoreItem xmlns:ds="http://schemas.openxmlformats.org/officeDocument/2006/customXml" ds:itemID="{9A6D9072-3A10-4543-986C-3AF1A1AF72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Total</vt:lpstr>
      <vt:lpstr>Schweizer</vt:lpstr>
      <vt:lpstr>Ausländer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Bilanz der ständigen Wohnbevölkerung</dc:title>
  <dc:creator>Luzius.Stricker@awt.gr.ch</dc:creator>
  <cp:lastModifiedBy>Monstein Urs (AWT GR)</cp:lastModifiedBy>
  <dcterms:created xsi:type="dcterms:W3CDTF">2016-08-08T08:05:48Z</dcterms:created>
  <dcterms:modified xsi:type="dcterms:W3CDTF">2025-08-25T07:48:39Z</dcterms:modified>
  <cp:category>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2025-07-25T06:21:01Z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181def59-78f7-43ba-bb89-dde5700dcad7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